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b\Documents\Teknik\"/>
    </mc:Choice>
  </mc:AlternateContent>
  <bookViews>
    <workbookView xWindow="0" yWindow="0" windowWidth="38400" windowHeight="17616" activeTab="1" xr2:uid="{00000000-000D-0000-FFFF-FFFF00000000}"/>
  </bookViews>
  <sheets>
    <sheet name="Cylinderberegning" sheetId="2" r:id="rId1"/>
    <sheet name="Cylinderberegning 2" sheetId="1" r:id="rId2"/>
    <sheet name="Cylinderberegning 3" sheetId="6" r:id="rId3"/>
    <sheet name="Teleskopcylinderberegner" sheetId="7" r:id="rId4"/>
    <sheet name="Overcenterventilberegner" sheetId="8" r:id="rId5"/>
  </sheets>
  <definedNames>
    <definedName name="_xlnm.Print_Area" localSheetId="0">Cylinderberegning!$A$1:$I$49</definedName>
    <definedName name="_xlnm.Print_Area" localSheetId="1">'Cylinderberegning 2'!$A$1:$J$53</definedName>
    <definedName name="_xlnm.Print_Area" localSheetId="2">'Cylinderberegning 3'!$A$1:$J$38</definedName>
    <definedName name="Z_5295A941_DC54_4AEB_9696_2081F7B539DE_.wvu.PrintArea" localSheetId="0" hidden="1">Cylinderberegning!$A$1:$I$21</definedName>
    <definedName name="Z_5295A941_DC54_4AEB_9696_2081F7B539DE_.wvu.PrintArea" localSheetId="1" hidden="1">'Cylinderberegning 2'!$A$1:$J$53</definedName>
    <definedName name="Z_5295A941_DC54_4AEB_9696_2081F7B539DE_.wvu.PrintArea" localSheetId="2" hidden="1">'Cylinderberegning 3'!$A$1:$J$38</definedName>
  </definedNames>
  <calcPr calcId="171027"/>
  <customWorkbookViews>
    <customWorkbookView name="Formler" guid="{5295A941-DC54-4AEB-9696-2081F7B539DE}" maximized="1" xWindow="-9" yWindow="-9" windowWidth="2578" windowHeight="1408" activeSheetId="2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9" i="1" l="1"/>
  <c r="G20" i="8"/>
  <c r="G25" i="8" s="1"/>
  <c r="G31" i="1" l="1"/>
  <c r="G30" i="7" l="1"/>
  <c r="G28" i="7"/>
  <c r="G27" i="6"/>
  <c r="I38" i="1" l="1"/>
  <c r="I44" i="1"/>
  <c r="G34" i="1"/>
  <c r="I34" i="1" s="1"/>
  <c r="G30" i="1"/>
  <c r="G22" i="8" s="1"/>
  <c r="G44" i="1"/>
  <c r="G38" i="1"/>
  <c r="I37" i="1"/>
  <c r="I43" i="1"/>
  <c r="I33" i="1"/>
  <c r="G43" i="1"/>
  <c r="G18" i="8" s="1"/>
  <c r="G37" i="1"/>
  <c r="G33" i="1"/>
  <c r="I40" i="1" s="1"/>
  <c r="G27" i="8" l="1"/>
  <c r="G30" i="8"/>
  <c r="I35" i="1"/>
  <c r="G40" i="1"/>
  <c r="G41" i="1"/>
  <c r="I41" i="1"/>
  <c r="G35" i="1"/>
</calcChain>
</file>

<file path=xl/sharedStrings.xml><?xml version="1.0" encoding="utf-8"?>
<sst xmlns="http://schemas.openxmlformats.org/spreadsheetml/2006/main" count="103" uniqueCount="74">
  <si>
    <t>Indsæt dataerne i nedenstående felter for at lave beregningen.</t>
  </si>
  <si>
    <t>P= Tryk i Bar</t>
  </si>
  <si>
    <t>A= Areal i cm2</t>
  </si>
  <si>
    <t>S= Højde</t>
  </si>
  <si>
    <t>F= Kraft</t>
  </si>
  <si>
    <t>F2/F1</t>
  </si>
  <si>
    <t>S1/S2 =</t>
  </si>
  <si>
    <t>A2/A1  =</t>
  </si>
  <si>
    <t>ER ENS</t>
  </si>
  <si>
    <t>1 daN = 1,019KG</t>
  </si>
  <si>
    <t>Beregning af:</t>
  </si>
  <si>
    <t>Slaglængde (mm)</t>
  </si>
  <si>
    <t>Cylinder</t>
  </si>
  <si>
    <t>KG</t>
  </si>
  <si>
    <t>Sek</t>
  </si>
  <si>
    <t>m/sek</t>
  </si>
  <si>
    <t>Liter</t>
  </si>
  <si>
    <t>cm2</t>
  </si>
  <si>
    <t>Tryk 1 (Bar)</t>
  </si>
  <si>
    <t>Tryk 2 (Bar)</t>
  </si>
  <si>
    <t>Kraft</t>
  </si>
  <si>
    <t>Tipvinkel i grader (A)</t>
  </si>
  <si>
    <t>Mål drejepunkt cylinder til drejepunkt lad i mm (D.P)</t>
  </si>
  <si>
    <t>mm</t>
  </si>
  <si>
    <t>Ton</t>
  </si>
  <si>
    <t>Ved 1 Cylinder</t>
  </si>
  <si>
    <t>Samlet</t>
  </si>
  <si>
    <t>Overcenterventil</t>
  </si>
  <si>
    <t>:1</t>
  </si>
  <si>
    <t>Bar</t>
  </si>
  <si>
    <t>M2</t>
  </si>
  <si>
    <t>Udfyld først"Cylinderberegner 2". Da vil dataene automatisk blive flyttet over.</t>
  </si>
  <si>
    <t>Udfyld herefter pilotforhold på overcenterventil.</t>
  </si>
  <si>
    <t>Pilotforhold (RP)</t>
  </si>
  <si>
    <t>Lasttryk i cylinder / kraft ud (PC)</t>
  </si>
  <si>
    <t>Systemtryk (Bar)</t>
  </si>
  <si>
    <t>Areal + sidecylinder</t>
  </si>
  <si>
    <t>Ventiljusteringstryk (PT)</t>
  </si>
  <si>
    <t>Sænkning pilottryk ved skubende last</t>
  </si>
  <si>
    <t>Sænkning pilottryk ved trækkende last</t>
  </si>
  <si>
    <t xml:space="preserve">Pilotforhold: </t>
  </si>
  <si>
    <t>Høje pilotforhold er bedst til systemer med konstant og stabil last.</t>
  </si>
  <si>
    <t>Lave pilotforhold er bedst til ustabile og forskellige laster</t>
  </si>
  <si>
    <t>Teleskopcylinder</t>
  </si>
  <si>
    <t>Indsæt dataene i nedenstående felter for at lave beregningen.</t>
  </si>
  <si>
    <t>Totalvægt - last + ramme (Ct)</t>
  </si>
  <si>
    <t>Udlæg fra vippepunkt til bagerste punkt i m (S)</t>
  </si>
  <si>
    <t>Total længde i m (L/2)</t>
  </si>
  <si>
    <t>Tipcylinder slaglængde</t>
  </si>
  <si>
    <t>Cylinderkapacitet</t>
  </si>
  <si>
    <t>Denne udregner er vejledende. JO Hydraulics kan ikke stilles til ansvar for evt. forkerte beregninger</t>
  </si>
  <si>
    <t>Se også billedet nederst på denne side.</t>
  </si>
  <si>
    <t>Cylinderkraft ved 2 tryk</t>
  </si>
  <si>
    <t>Indvendig cylinderrør diameter (mm)</t>
  </si>
  <si>
    <t>Stempelstangsdiameter (mm)</t>
  </si>
  <si>
    <t>Stempelstangens diameter (mm)</t>
  </si>
  <si>
    <t>Systemflow (l/min)</t>
  </si>
  <si>
    <t>Antal cylindre</t>
  </si>
  <si>
    <t>Areal stempel + side (cm2)</t>
  </si>
  <si>
    <t>Areal stempel - side (cm2)</t>
  </si>
  <si>
    <t>Areal stempelstang (cm2)</t>
  </si>
  <si>
    <t>Cylinder volume + side (Liter)</t>
  </si>
  <si>
    <t>Cylinder volume - side (Liter)</t>
  </si>
  <si>
    <t>Delta volume</t>
  </si>
  <si>
    <t>Cylinder hastighed UD + (m/s)</t>
  </si>
  <si>
    <t>Cylinder hastighed IND - (m/s)</t>
  </si>
  <si>
    <t>Tid for cylinder UD + (sek.)</t>
  </si>
  <si>
    <t>Tid for cylinder IND - (sek.)</t>
  </si>
  <si>
    <t>Cylinderkraft UD (kg)</t>
  </si>
  <si>
    <t>Cylinderkraft IND (kg)</t>
  </si>
  <si>
    <t>Denne udregner er vejledende. JO Hydraulics kan ikke stilles til ansvar for evt. forkerte beregninger.</t>
  </si>
  <si>
    <t>CYLINDERBEREGNINGER</t>
  </si>
  <si>
    <t>V= Hastighed i m/s</t>
  </si>
  <si>
    <t>Systemtryk (bar)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</si>
</sst>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#,##0;[Red]#,##0"/>
    <numFmt numFmtId="166" formatCode="#,##0.00_ ;\-#,##0.00\ "/>
  </numFmts>
  <fonts count="20" x14ac:knownFonts="1"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5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rgb="FFFF66CC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20"/>
      <color theme="5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9"/>
      <color rgb="FFFF66CC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/>
      <diagonal/>
    </border>
    <border>
      <left/>
      <right/>
      <top/>
      <bottom style="thin">
        <color rgb="FF7F7F7F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rgb="FF7F7F7F"/>
      </bottom>
      <diagonal/>
    </border>
    <border>
      <left style="thin">
        <color auto="1"/>
      </left>
      <right/>
      <top style="thin">
        <color rgb="FF7F7F7F"/>
      </top>
      <bottom/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155"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" fillId="3" borderId="5" xfId="1" applyFill="1" applyBorder="1"/>
    <xf numFmtId="0" fontId="1" fillId="3" borderId="1" xfId="1" applyFill="1" applyBorder="1"/>
    <xf numFmtId="2" fontId="0" fillId="6" borderId="0" xfId="0" applyNumberFormat="1" applyFill="1" applyBorder="1" applyAlignment="1" applyProtection="1">
      <protection hidden="1"/>
    </xf>
    <xf numFmtId="2" fontId="7" fillId="7" borderId="0" xfId="0" applyNumberFormat="1" applyFont="1" applyFill="1" applyBorder="1" applyAlignment="1" applyProtection="1">
      <protection hidden="1"/>
    </xf>
    <xf numFmtId="2" fontId="0" fillId="3" borderId="0" xfId="0" applyNumberFormat="1" applyFill="1" applyBorder="1" applyAlignment="1" applyProtection="1">
      <protection hidden="1"/>
    </xf>
    <xf numFmtId="166" fontId="0" fillId="6" borderId="0" xfId="0" applyNumberFormat="1" applyFill="1" applyBorder="1" applyAlignment="1" applyProtection="1">
      <protection hidden="1"/>
    </xf>
    <xf numFmtId="0" fontId="10" fillId="0" borderId="4" xfId="0" applyFont="1" applyBorder="1" applyAlignment="1">
      <alignment horizontal="center" vertical="top"/>
    </xf>
    <xf numFmtId="0" fontId="10" fillId="0" borderId="0" xfId="0" applyFont="1" applyBorder="1" applyAlignment="1">
      <alignment horizontal="center" vertical="top"/>
    </xf>
    <xf numFmtId="0" fontId="10" fillId="0" borderId="9" xfId="0" applyFont="1" applyBorder="1" applyAlignment="1">
      <alignment horizontal="center" vertical="top"/>
    </xf>
    <xf numFmtId="1" fontId="0" fillId="6" borderId="0" xfId="0" applyNumberFormat="1" applyFill="1" applyBorder="1" applyAlignment="1" applyProtection="1">
      <protection hidden="1"/>
    </xf>
    <xf numFmtId="0" fontId="11" fillId="0" borderId="6" xfId="0" applyFont="1" applyBorder="1"/>
    <xf numFmtId="0" fontId="11" fillId="0" borderId="7" xfId="0" applyFont="1" applyBorder="1"/>
    <xf numFmtId="0" fontId="11" fillId="0" borderId="8" xfId="0" applyFont="1" applyBorder="1"/>
    <xf numFmtId="0" fontId="11" fillId="0" borderId="0" xfId="0" applyFont="1"/>
    <xf numFmtId="0" fontId="11" fillId="0" borderId="4" xfId="0" applyFont="1" applyBorder="1"/>
    <xf numFmtId="0" fontId="11" fillId="0" borderId="0" xfId="0" applyFont="1" applyBorder="1"/>
    <xf numFmtId="0" fontId="11" fillId="0" borderId="9" xfId="0" applyFont="1" applyBorder="1"/>
    <xf numFmtId="0" fontId="11" fillId="0" borderId="4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0" borderId="0" xfId="0" applyFont="1" applyBorder="1" applyAlignment="1">
      <alignment horizontal="left"/>
    </xf>
    <xf numFmtId="0" fontId="11" fillId="3" borderId="0" xfId="0" applyFont="1" applyFill="1" applyBorder="1" applyAlignment="1">
      <alignment horizontal="center"/>
    </xf>
    <xf numFmtId="2" fontId="11" fillId="6" borderId="0" xfId="0" applyNumberFormat="1" applyFont="1" applyFill="1" applyBorder="1" applyAlignment="1" applyProtection="1">
      <protection hidden="1"/>
    </xf>
    <xf numFmtId="2" fontId="15" fillId="7" borderId="0" xfId="0" applyNumberFormat="1" applyFont="1" applyFill="1" applyBorder="1" applyAlignment="1" applyProtection="1">
      <protection hidden="1"/>
    </xf>
    <xf numFmtId="0" fontId="11" fillId="7" borderId="0" xfId="0" applyFont="1" applyFill="1" applyBorder="1" applyAlignment="1">
      <alignment horizontal="left" vertical="center"/>
    </xf>
    <xf numFmtId="164" fontId="15" fillId="8" borderId="0" xfId="0" applyNumberFormat="1" applyFont="1" applyFill="1" applyBorder="1" applyAlignment="1" applyProtection="1">
      <protection hidden="1"/>
    </xf>
    <xf numFmtId="0" fontId="11" fillId="3" borderId="0" xfId="0" applyFont="1" applyFill="1" applyBorder="1" applyAlignment="1">
      <alignment horizontal="left" vertical="center"/>
    </xf>
    <xf numFmtId="164" fontId="15" fillId="3" borderId="0" xfId="0" applyNumberFormat="1" applyFont="1" applyFill="1" applyBorder="1" applyAlignment="1" applyProtection="1">
      <alignment horizontal="center"/>
      <protection hidden="1"/>
    </xf>
    <xf numFmtId="0" fontId="11" fillId="8" borderId="0" xfId="0" applyFont="1" applyFill="1" applyBorder="1" applyAlignment="1">
      <alignment horizontal="left" vertical="center"/>
    </xf>
    <xf numFmtId="2" fontId="15" fillId="8" borderId="0" xfId="0" applyNumberFormat="1" applyFont="1" applyFill="1" applyBorder="1" applyAlignment="1" applyProtection="1">
      <protection hidden="1"/>
    </xf>
    <xf numFmtId="165" fontId="11" fillId="5" borderId="0" xfId="0" applyNumberFormat="1" applyFont="1" applyFill="1" applyBorder="1" applyAlignment="1" applyProtection="1">
      <alignment horizontal="right"/>
      <protection hidden="1"/>
    </xf>
    <xf numFmtId="165" fontId="11" fillId="5" borderId="0" xfId="0" applyNumberFormat="1" applyFont="1" applyFill="1" applyBorder="1" applyAlignment="1" applyProtection="1">
      <protection hidden="1"/>
    </xf>
    <xf numFmtId="0" fontId="11" fillId="5" borderId="9" xfId="0" applyFont="1" applyFill="1" applyBorder="1"/>
    <xf numFmtId="3" fontId="11" fillId="5" borderId="0" xfId="0" applyNumberFormat="1" applyFont="1" applyFill="1" applyBorder="1" applyAlignment="1" applyProtection="1">
      <protection hidden="1"/>
    </xf>
    <xf numFmtId="0" fontId="11" fillId="0" borderId="0" xfId="0" applyFont="1" applyBorder="1" applyAlignment="1"/>
    <xf numFmtId="2" fontId="11" fillId="3" borderId="0" xfId="0" applyNumberFormat="1" applyFont="1" applyFill="1" applyBorder="1" applyAlignment="1" applyProtection="1">
      <protection hidden="1"/>
    </xf>
    <xf numFmtId="2" fontId="15" fillId="3" borderId="0" xfId="0" applyNumberFormat="1" applyFont="1" applyFill="1" applyBorder="1" applyAlignment="1" applyProtection="1">
      <protection hidden="1"/>
    </xf>
    <xf numFmtId="2" fontId="11" fillId="10" borderId="0" xfId="0" applyNumberFormat="1" applyFont="1" applyFill="1" applyBorder="1" applyAlignment="1" applyProtection="1">
      <protection hidden="1"/>
    </xf>
    <xf numFmtId="2" fontId="15" fillId="12" borderId="0" xfId="0" applyNumberFormat="1" applyFont="1" applyFill="1" applyBorder="1" applyAlignment="1" applyProtection="1">
      <protection hidden="1"/>
    </xf>
    <xf numFmtId="2" fontId="11" fillId="12" borderId="0" xfId="0" applyNumberFormat="1" applyFont="1" applyFill="1" applyBorder="1" applyAlignment="1" applyProtection="1">
      <protection hidden="1"/>
    </xf>
    <xf numFmtId="2" fontId="11" fillId="11" borderId="0" xfId="0" applyNumberFormat="1" applyFont="1" applyFill="1" applyBorder="1" applyAlignment="1" applyProtection="1">
      <protection hidden="1"/>
    </xf>
    <xf numFmtId="0" fontId="11" fillId="0" borderId="4" xfId="0" applyFont="1" applyBorder="1" applyAlignment="1"/>
    <xf numFmtId="0" fontId="11" fillId="4" borderId="0" xfId="0" applyFont="1" applyFill="1" applyBorder="1" applyAlignment="1"/>
    <xf numFmtId="0" fontId="0" fillId="7" borderId="0" xfId="0" applyFont="1" applyFill="1" applyBorder="1" applyAlignment="1">
      <alignment horizontal="left" vertical="center"/>
    </xf>
    <xf numFmtId="0" fontId="0" fillId="8" borderId="0" xfId="0" applyFont="1" applyFill="1" applyBorder="1" applyAlignment="1">
      <alignment horizontal="left" vertical="center"/>
    </xf>
    <xf numFmtId="0" fontId="3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10" fillId="0" borderId="4" xfId="0" applyFont="1" applyBorder="1" applyAlignment="1">
      <alignment horizontal="center" vertical="top"/>
    </xf>
    <xf numFmtId="0" fontId="9" fillId="0" borderId="0" xfId="0" applyFont="1" applyBorder="1" applyAlignment="1">
      <alignment horizontal="center" vertical="top"/>
    </xf>
    <xf numFmtId="0" fontId="9" fillId="0" borderId="9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9" fillId="0" borderId="10" xfId="0" applyFont="1" applyBorder="1" applyAlignment="1">
      <alignment horizontal="center" vertical="top"/>
    </xf>
    <xf numFmtId="0" fontId="9" fillId="0" borderId="11" xfId="0" applyFont="1" applyBorder="1" applyAlignment="1">
      <alignment horizontal="center" vertical="top"/>
    </xf>
    <xf numFmtId="0" fontId="9" fillId="0" borderId="12" xfId="0" applyFont="1" applyBorder="1" applyAlignment="1">
      <alignment horizontal="center" vertical="top"/>
    </xf>
    <xf numFmtId="0" fontId="4" fillId="0" borderId="4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14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11" fillId="0" borderId="0" xfId="0" applyFont="1" applyBorder="1" applyAlignment="1">
      <alignment horizontal="center" vertical="center"/>
    </xf>
    <xf numFmtId="0" fontId="11" fillId="4" borderId="0" xfId="0" applyFont="1" applyFill="1" applyBorder="1" applyAlignment="1" applyProtection="1">
      <alignment horizontal="center"/>
      <protection locked="0"/>
    </xf>
    <xf numFmtId="0" fontId="11" fillId="0" borderId="0" xfId="0" applyFont="1" applyBorder="1" applyAlignment="1">
      <alignment horizontal="center"/>
    </xf>
    <xf numFmtId="0" fontId="0" fillId="8" borderId="0" xfId="0" applyFont="1" applyFill="1" applyBorder="1" applyAlignment="1">
      <alignment horizontal="left" vertical="center"/>
    </xf>
    <xf numFmtId="0" fontId="11" fillId="8" borderId="0" xfId="0" applyFont="1" applyFill="1" applyBorder="1" applyAlignment="1">
      <alignment horizontal="left" vertical="center"/>
    </xf>
    <xf numFmtId="0" fontId="0" fillId="6" borderId="0" xfId="0" applyFont="1" applyFill="1" applyBorder="1" applyAlignment="1">
      <alignment horizontal="left" vertical="center"/>
    </xf>
    <xf numFmtId="0" fontId="11" fillId="6" borderId="0" xfId="0" applyFont="1" applyFill="1" applyBorder="1" applyAlignment="1">
      <alignment horizontal="left" vertical="center"/>
    </xf>
    <xf numFmtId="0" fontId="0" fillId="7" borderId="0" xfId="0" applyFont="1" applyFill="1" applyBorder="1" applyAlignment="1">
      <alignment horizontal="left" vertical="center"/>
    </xf>
    <xf numFmtId="0" fontId="11" fillId="7" borderId="0" xfId="0" applyFont="1" applyFill="1" applyBorder="1" applyAlignment="1">
      <alignment horizontal="left" vertical="center"/>
    </xf>
    <xf numFmtId="0" fontId="11" fillId="9" borderId="0" xfId="0" applyFont="1" applyFill="1" applyBorder="1" applyAlignment="1" applyProtection="1">
      <alignment horizontal="center"/>
      <protection locked="0"/>
    </xf>
    <xf numFmtId="0" fontId="0" fillId="0" borderId="0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6" fillId="0" borderId="0" xfId="0" applyFont="1" applyBorder="1" applyAlignment="1">
      <alignment horizontal="center" vertical="top"/>
    </xf>
    <xf numFmtId="0" fontId="16" fillId="0" borderId="9" xfId="0" applyFont="1" applyBorder="1" applyAlignment="1">
      <alignment horizontal="center" vertical="top"/>
    </xf>
    <xf numFmtId="0" fontId="16" fillId="0" borderId="4" xfId="0" applyFont="1" applyBorder="1" applyAlignment="1">
      <alignment horizontal="center" vertical="top"/>
    </xf>
    <xf numFmtId="0" fontId="16" fillId="0" borderId="10" xfId="0" applyFont="1" applyBorder="1" applyAlignment="1">
      <alignment horizontal="center" vertical="top"/>
    </xf>
    <xf numFmtId="0" fontId="16" fillId="0" borderId="11" xfId="0" applyFont="1" applyBorder="1" applyAlignment="1">
      <alignment horizontal="center" vertical="top"/>
    </xf>
    <xf numFmtId="0" fontId="16" fillId="0" borderId="12" xfId="0" applyFont="1" applyBorder="1" applyAlignment="1">
      <alignment horizontal="center" vertical="top"/>
    </xf>
    <xf numFmtId="0" fontId="0" fillId="5" borderId="0" xfId="0" applyFont="1" applyFill="1" applyBorder="1" applyAlignment="1">
      <alignment horizontal="left" vertical="center"/>
    </xf>
    <xf numFmtId="0" fontId="11" fillId="5" borderId="0" xfId="0" applyFont="1" applyFill="1" applyBorder="1" applyAlignment="1">
      <alignment horizontal="left" vertical="center"/>
    </xf>
    <xf numFmtId="164" fontId="11" fillId="0" borderId="0" xfId="0" applyNumberFormat="1" applyFont="1" applyBorder="1" applyAlignment="1" applyProtection="1">
      <alignment horizontal="center"/>
      <protection hidden="1"/>
    </xf>
    <xf numFmtId="0" fontId="0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11" fillId="0" borderId="9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0" fillId="5" borderId="0" xfId="0" applyFont="1" applyFill="1" applyBorder="1" applyAlignment="1">
      <alignment horizontal="left"/>
    </xf>
    <xf numFmtId="0" fontId="11" fillId="5" borderId="0" xfId="0" applyFont="1" applyFill="1" applyBorder="1" applyAlignment="1">
      <alignment horizontal="left"/>
    </xf>
    <xf numFmtId="0" fontId="10" fillId="0" borderId="0" xfId="0" applyFont="1" applyBorder="1" applyAlignment="1">
      <alignment horizontal="center" vertical="top"/>
    </xf>
    <xf numFmtId="0" fontId="10" fillId="0" borderId="9" xfId="0" applyFont="1" applyBorder="1" applyAlignment="1">
      <alignment horizontal="center" vertical="top"/>
    </xf>
    <xf numFmtId="0" fontId="10" fillId="0" borderId="10" xfId="0" applyFont="1" applyBorder="1" applyAlignment="1">
      <alignment horizontal="center" vertical="top"/>
    </xf>
    <xf numFmtId="0" fontId="10" fillId="0" borderId="11" xfId="0" applyFont="1" applyBorder="1" applyAlignment="1">
      <alignment horizontal="center" vertical="top"/>
    </xf>
    <xf numFmtId="0" fontId="10" fillId="0" borderId="12" xfId="0" applyFont="1" applyBorder="1" applyAlignment="1">
      <alignment horizontal="center" vertical="top"/>
    </xf>
    <xf numFmtId="0" fontId="0" fillId="0" borderId="0" xfId="0" applyBorder="1" applyAlignment="1">
      <alignment horizontal="center" vertical="center"/>
    </xf>
    <xf numFmtId="164" fontId="0" fillId="0" borderId="0" xfId="0" applyNumberFormat="1" applyBorder="1" applyAlignment="1" applyProtection="1">
      <alignment horizontal="center"/>
      <protection hidden="1"/>
    </xf>
    <xf numFmtId="0" fontId="0" fillId="0" borderId="0" xfId="0" applyBorder="1" applyAlignment="1">
      <alignment horizontal="left" vertical="center"/>
    </xf>
    <xf numFmtId="0" fontId="0" fillId="4" borderId="0" xfId="0" applyFill="1" applyBorder="1" applyAlignment="1" applyProtection="1">
      <alignment horizontal="center"/>
      <protection locked="0"/>
    </xf>
    <xf numFmtId="0" fontId="0" fillId="6" borderId="0" xfId="0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/>
    </xf>
    <xf numFmtId="0" fontId="6" fillId="0" borderId="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0" fillId="0" borderId="4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0" fontId="5" fillId="0" borderId="0" xfId="0" applyFont="1" applyBorder="1" applyAlignment="1">
      <alignment horizontal="center" vertical="top"/>
    </xf>
    <xf numFmtId="0" fontId="5" fillId="0" borderId="9" xfId="0" applyFont="1" applyBorder="1" applyAlignment="1">
      <alignment horizontal="center" vertical="top"/>
    </xf>
    <xf numFmtId="0" fontId="0" fillId="7" borderId="0" xfId="0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7" fillId="0" borderId="4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0" fillId="11" borderId="0" xfId="0" applyFont="1" applyFill="1" applyBorder="1" applyAlignment="1">
      <alignment horizontal="left" vertical="center"/>
    </xf>
    <xf numFmtId="0" fontId="11" fillId="11" borderId="0" xfId="0" applyFont="1" applyFill="1" applyBorder="1" applyAlignment="1">
      <alignment horizontal="left" vertical="center"/>
    </xf>
    <xf numFmtId="0" fontId="11" fillId="3" borderId="0" xfId="0" applyFont="1" applyFill="1" applyBorder="1" applyAlignment="1">
      <alignment horizontal="left" vertical="center"/>
    </xf>
    <xf numFmtId="0" fontId="0" fillId="10" borderId="0" xfId="0" applyFont="1" applyFill="1" applyBorder="1" applyAlignment="1">
      <alignment horizontal="left" vertical="center"/>
    </xf>
    <xf numFmtId="0" fontId="11" fillId="10" borderId="0" xfId="0" applyFont="1" applyFill="1" applyBorder="1" applyAlignment="1">
      <alignment horizontal="left" vertical="center"/>
    </xf>
    <xf numFmtId="0" fontId="11" fillId="3" borderId="0" xfId="0" applyFont="1" applyFill="1" applyBorder="1" applyAlignment="1">
      <alignment horizontal="center" vertical="center"/>
    </xf>
    <xf numFmtId="164" fontId="11" fillId="3" borderId="0" xfId="0" applyNumberFormat="1" applyFont="1" applyFill="1" applyBorder="1" applyAlignment="1" applyProtection="1">
      <alignment horizontal="center"/>
      <protection hidden="1"/>
    </xf>
    <xf numFmtId="0" fontId="0" fillId="12" borderId="0" xfId="0" applyFont="1" applyFill="1" applyBorder="1" applyAlignment="1">
      <alignment horizontal="left" vertical="center"/>
    </xf>
    <xf numFmtId="0" fontId="11" fillId="12" borderId="0" xfId="0" applyFont="1" applyFill="1" applyBorder="1" applyAlignment="1">
      <alignment horizontal="left" vertical="center"/>
    </xf>
    <xf numFmtId="0" fontId="11" fillId="4" borderId="0" xfId="0" applyFont="1" applyFill="1" applyBorder="1" applyAlignment="1" applyProtection="1">
      <alignment horizontal="center"/>
      <protection hidden="1"/>
    </xf>
    <xf numFmtId="2" fontId="11" fillId="4" borderId="0" xfId="0" applyNumberFormat="1" applyFont="1" applyFill="1" applyBorder="1" applyAlignment="1" applyProtection="1">
      <alignment horizontal="center"/>
      <protection hidden="1"/>
    </xf>
    <xf numFmtId="0" fontId="18" fillId="3" borderId="4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1" fontId="11" fillId="4" borderId="0" xfId="0" applyNumberFormat="1" applyFont="1" applyFill="1" applyBorder="1" applyAlignment="1" applyProtection="1">
      <alignment horizontal="center"/>
      <protection hidden="1"/>
    </xf>
  </cellXfs>
  <cellStyles count="2">
    <cellStyle name="Beregning" xfId="1" builtinId="22"/>
    <cellStyle name="Normal" xfId="0" builtinId="0"/>
  </cellStyles>
  <dxfs count="0"/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hyperlink" Target="https://www.johydraulics.dk/upload_dir/pics/dinatalebertelli/catalogo_dinatale_28032013.pdf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228600</xdr:colOff>
      <xdr:row>9</xdr:row>
      <xdr:rowOff>121024</xdr:rowOff>
    </xdr:from>
    <xdr:to>
      <xdr:col>8</xdr:col>
      <xdr:colOff>390144</xdr:colOff>
      <xdr:row>20</xdr:row>
      <xdr:rowOff>166744</xdr:rowOff>
    </xdr:to>
    <xdr:sp macro="" textlink="">
      <xdr:nvSpPr>
        <xdr:cNvPr id="4" name="Ligebenet trekan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057400" y="1734671"/>
          <a:ext cx="3209544" cy="2286897"/>
        </a:xfrm>
        <a:prstGeom prst="triangle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4</xdr:col>
      <xdr:colOff>421386</xdr:colOff>
      <xdr:row>14</xdr:row>
      <xdr:rowOff>99061</xdr:rowOff>
    </xdr:from>
    <xdr:to>
      <xdr:col>7</xdr:col>
      <xdr:colOff>197358</xdr:colOff>
      <xdr:row>14</xdr:row>
      <xdr:rowOff>99061</xdr:rowOff>
    </xdr:to>
    <xdr:cxnSp macro="">
      <xdr:nvCxnSpPr>
        <xdr:cNvPr id="6" name="Lige forbindels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>
          <a:stCxn id="4" idx="1"/>
          <a:endCxn id="4" idx="5"/>
        </xdr:cNvCxnSpPr>
      </xdr:nvCxnSpPr>
      <xdr:spPr>
        <a:xfrm>
          <a:off x="2859786" y="2878120"/>
          <a:ext cx="1604772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</xdr:colOff>
      <xdr:row>14</xdr:row>
      <xdr:rowOff>113141</xdr:rowOff>
    </xdr:from>
    <xdr:to>
      <xdr:col>6</xdr:col>
      <xdr:colOff>5255</xdr:colOff>
      <xdr:row>20</xdr:row>
      <xdr:rowOff>166744</xdr:rowOff>
    </xdr:to>
    <xdr:cxnSp macro="">
      <xdr:nvCxnSpPr>
        <xdr:cNvPr id="8" name="Lige forbindels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>
          <a:endCxn id="4" idx="3"/>
        </xdr:cNvCxnSpPr>
      </xdr:nvCxnSpPr>
      <xdr:spPr>
        <a:xfrm flipH="1">
          <a:off x="3662172" y="2892200"/>
          <a:ext cx="683" cy="1129368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328911</xdr:colOff>
      <xdr:row>10</xdr:row>
      <xdr:rowOff>206951</xdr:rowOff>
    </xdr:from>
    <xdr:to>
      <xdr:col>6</xdr:col>
      <xdr:colOff>286871</xdr:colOff>
      <xdr:row>13</xdr:row>
      <xdr:rowOff>227972</xdr:rowOff>
    </xdr:to>
    <xdr:sp macro="" textlink="">
      <xdr:nvSpPr>
        <xdr:cNvPr id="12" name="Tekstfel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76911" y="2070920"/>
          <a:ext cx="567560" cy="7068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a-DK" sz="1600" b="1"/>
            <a:t>F</a:t>
          </a:r>
        </a:p>
        <a:p>
          <a:pPr algn="ctr"/>
          <a:r>
            <a:rPr lang="da-DK" sz="1100"/>
            <a:t>Kraft</a:t>
          </a:r>
        </a:p>
        <a:p>
          <a:pPr algn="ctr"/>
          <a:r>
            <a:rPr lang="da-DK" sz="1100"/>
            <a:t>(daN)</a:t>
          </a:r>
        </a:p>
      </xdr:txBody>
    </xdr:sp>
    <xdr:clientData/>
  </xdr:twoCellAnchor>
  <xdr:twoCellAnchor>
    <xdr:from>
      <xdr:col>4</xdr:col>
      <xdr:colOff>318402</xdr:colOff>
      <xdr:row>16</xdr:row>
      <xdr:rowOff>82228</xdr:rowOff>
    </xdr:from>
    <xdr:to>
      <xdr:col>5</xdr:col>
      <xdr:colOff>276362</xdr:colOff>
      <xdr:row>20</xdr:row>
      <xdr:rowOff>61207</xdr:rowOff>
    </xdr:to>
    <xdr:sp macro="" textlink="">
      <xdr:nvSpPr>
        <xdr:cNvPr id="13" name="Tekstfel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756802" y="3219875"/>
          <a:ext cx="567560" cy="6961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a-DK" sz="1600" b="1"/>
            <a:t>P</a:t>
          </a:r>
        </a:p>
        <a:p>
          <a:pPr algn="ctr"/>
          <a:r>
            <a:rPr lang="da-DK" sz="1100"/>
            <a:t>Tryk</a:t>
          </a:r>
        </a:p>
        <a:p>
          <a:pPr algn="ctr"/>
          <a:r>
            <a:rPr lang="da-DK" sz="1100"/>
            <a:t>(Bar)</a:t>
          </a:r>
        </a:p>
      </xdr:txBody>
    </xdr:sp>
    <xdr:clientData/>
  </xdr:twoCellAnchor>
  <xdr:twoCellAnchor>
    <xdr:from>
      <xdr:col>6</xdr:col>
      <xdr:colOff>239574</xdr:colOff>
      <xdr:row>16</xdr:row>
      <xdr:rowOff>82228</xdr:rowOff>
    </xdr:from>
    <xdr:to>
      <xdr:col>7</xdr:col>
      <xdr:colOff>197534</xdr:colOff>
      <xdr:row>20</xdr:row>
      <xdr:rowOff>61207</xdr:rowOff>
    </xdr:to>
    <xdr:sp macro="" textlink="">
      <xdr:nvSpPr>
        <xdr:cNvPr id="14" name="Tekstfel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3897174" y="3219875"/>
          <a:ext cx="567560" cy="6961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a-DK" sz="1600" b="1"/>
            <a:t>A</a:t>
          </a:r>
        </a:p>
        <a:p>
          <a:pPr algn="ctr"/>
          <a:r>
            <a:rPr lang="da-DK" sz="1100"/>
            <a:t>Areal</a:t>
          </a:r>
        </a:p>
        <a:p>
          <a:pPr algn="ctr"/>
          <a:r>
            <a:rPr lang="da-DK" sz="1100"/>
            <a:t>(cm2)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593480</xdr:colOff>
      <xdr:row>2</xdr:row>
      <xdr:rowOff>139213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341326" cy="520212"/>
        </a:xfrm>
        <a:prstGeom prst="rect">
          <a:avLst/>
        </a:prstGeom>
        <a:effectLst>
          <a:outerShdw blurRad="50800" dist="50800" dir="5400000" algn="ctr" rotWithShape="0">
            <a:schemeClr val="bg1"/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33132</xdr:colOff>
      <xdr:row>0</xdr:row>
      <xdr:rowOff>24846</xdr:rowOff>
    </xdr:from>
    <xdr:to>
      <xdr:col>9</xdr:col>
      <xdr:colOff>579784</xdr:colOff>
      <xdr:row>2</xdr:row>
      <xdr:rowOff>173933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2" y="24846"/>
          <a:ext cx="5284304" cy="530087"/>
        </a:xfrm>
        <a:prstGeom prst="rect">
          <a:avLst/>
        </a:prstGeom>
        <a:effectLst>
          <a:outerShdw blurRad="50800" dist="50800" dir="5400000" algn="ctr" rotWithShape="0">
            <a:schemeClr val="bg1"/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33130</xdr:colOff>
      <xdr:row>0</xdr:row>
      <xdr:rowOff>16566</xdr:rowOff>
    </xdr:from>
    <xdr:to>
      <xdr:col>9</xdr:col>
      <xdr:colOff>604629</xdr:colOff>
      <xdr:row>3</xdr:row>
      <xdr:rowOff>140804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0" y="16566"/>
          <a:ext cx="5955195" cy="695738"/>
        </a:xfrm>
        <a:prstGeom prst="rect">
          <a:avLst/>
        </a:prstGeom>
        <a:effectLst>
          <a:outerShdw blurRad="50800" dist="50800" dir="5400000" algn="ctr" rotWithShape="0">
            <a:schemeClr val="bg1"/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86139</xdr:colOff>
      <xdr:row>30</xdr:row>
      <xdr:rowOff>119269</xdr:rowOff>
    </xdr:from>
    <xdr:ext cx="5320748" cy="2325757"/>
    <xdr:sp macro="" textlink="">
      <xdr:nvSpPr>
        <xdr:cNvPr id="3" name="Tekstfel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86139" y="5784573"/>
          <a:ext cx="5320748" cy="2325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da-DK" sz="1100"/>
        </a:p>
      </xdr:txBody>
    </xdr:sp>
    <xdr:clientData/>
  </xdr:oneCellAnchor>
  <xdr:twoCellAnchor editAs="oneCell">
    <xdr:from>
      <xdr:col>0</xdr:col>
      <xdr:colOff>0</xdr:colOff>
      <xdr:row>30</xdr:row>
      <xdr:rowOff>26504</xdr:rowOff>
    </xdr:from>
    <xdr:to>
      <xdr:col>4</xdr:col>
      <xdr:colOff>551385</xdr:colOff>
      <xdr:row>36</xdr:row>
      <xdr:rowOff>1292086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91808"/>
          <a:ext cx="2539211" cy="2378765"/>
        </a:xfrm>
        <a:prstGeom prst="rect">
          <a:avLst/>
        </a:prstGeom>
      </xdr:spPr>
    </xdr:pic>
    <xdr:clientData/>
  </xdr:twoCellAnchor>
  <xdr:twoCellAnchor editAs="oneCell">
    <xdr:from>
      <xdr:col>10</xdr:col>
      <xdr:colOff>72887</xdr:colOff>
      <xdr:row>2</xdr:row>
      <xdr:rowOff>145773</xdr:rowOff>
    </xdr:from>
    <xdr:to>
      <xdr:col>16</xdr:col>
      <xdr:colOff>430694</xdr:colOff>
      <xdr:row>32</xdr:row>
      <xdr:rowOff>93027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30957" y="516834"/>
          <a:ext cx="4015407" cy="5612558"/>
        </a:xfrm>
        <a:prstGeom prst="rect">
          <a:avLst/>
        </a:prstGeom>
      </xdr:spPr>
    </xdr:pic>
    <xdr:clientData/>
  </xdr:twoCellAnchor>
  <xdr:twoCellAnchor>
    <xdr:from>
      <xdr:col>10</xdr:col>
      <xdr:colOff>66260</xdr:colOff>
      <xdr:row>33</xdr:row>
      <xdr:rowOff>19877</xdr:rowOff>
    </xdr:from>
    <xdr:to>
      <xdr:col>19</xdr:col>
      <xdr:colOff>304799</xdr:colOff>
      <xdr:row>36</xdr:row>
      <xdr:rowOff>702366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5824330" y="6241773"/>
          <a:ext cx="5724939" cy="1239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/>
            <a:t>2. Derefter</a:t>
          </a:r>
          <a:r>
            <a:rPr lang="da-DK" sz="1100" baseline="0"/>
            <a:t> åbnes katalog ved at trykke</a:t>
          </a:r>
        </a:p>
        <a:p>
          <a:r>
            <a:rPr lang="da-DK" sz="1100" baseline="0"/>
            <a:t>       </a:t>
          </a:r>
        </a:p>
        <a:p>
          <a:r>
            <a:rPr lang="da-DK" sz="1100"/>
            <a:t>3. Koden findes i bunden af databladet</a:t>
          </a:r>
          <a:r>
            <a:rPr lang="da-DK" sz="1100" baseline="0"/>
            <a:t> </a:t>
          </a:r>
          <a:r>
            <a:rPr lang="da-DK" sz="1100"/>
            <a:t>(se</a:t>
          </a:r>
          <a:r>
            <a:rPr lang="da-DK" sz="1100" baseline="0"/>
            <a:t> billede nedenfor)</a:t>
          </a:r>
        </a:p>
        <a:p>
          <a:endParaRPr lang="da-DK" sz="1100"/>
        </a:p>
        <a:p>
          <a:r>
            <a:rPr lang="da-DK" sz="1100"/>
            <a:t>4. Slaglængde og cylindertype</a:t>
          </a:r>
          <a:r>
            <a:rPr lang="da-DK" sz="1100" baseline="0"/>
            <a:t> kan nu findes.</a:t>
          </a:r>
          <a:endParaRPr lang="da-DK" sz="1100"/>
        </a:p>
        <a:p>
          <a:endParaRPr lang="da-DK" sz="1100"/>
        </a:p>
      </xdr:txBody>
    </xdr:sp>
    <xdr:clientData/>
  </xdr:twoCellAnchor>
  <xdr:twoCellAnchor editAs="oneCell">
    <xdr:from>
      <xdr:col>10</xdr:col>
      <xdr:colOff>6628</xdr:colOff>
      <xdr:row>36</xdr:row>
      <xdr:rowOff>765568</xdr:rowOff>
    </xdr:from>
    <xdr:to>
      <xdr:col>19</xdr:col>
      <xdr:colOff>311426</xdr:colOff>
      <xdr:row>39</xdr:row>
      <xdr:rowOff>99391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64698" y="7544055"/>
          <a:ext cx="5791198" cy="890953"/>
        </a:xfrm>
        <a:prstGeom prst="rect">
          <a:avLst/>
        </a:prstGeom>
      </xdr:spPr>
    </xdr:pic>
    <xdr:clientData/>
  </xdr:twoCellAnchor>
  <xdr:twoCellAnchor>
    <xdr:from>
      <xdr:col>14</xdr:col>
      <xdr:colOff>1</xdr:colOff>
      <xdr:row>33</xdr:row>
      <xdr:rowOff>46382</xdr:rowOff>
    </xdr:from>
    <xdr:to>
      <xdr:col>14</xdr:col>
      <xdr:colOff>443948</xdr:colOff>
      <xdr:row>35</xdr:row>
      <xdr:rowOff>19878</xdr:rowOff>
    </xdr:to>
    <xdr:sp macro="" textlink="">
      <xdr:nvSpPr>
        <xdr:cNvPr id="13" name="Tekstfelt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8196471" y="6268278"/>
          <a:ext cx="443947" cy="344557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/>
            <a:t>HER</a:t>
          </a:r>
        </a:p>
      </xdr:txBody>
    </xdr:sp>
    <xdr:clientData/>
  </xdr:twoCellAnchor>
  <xdr:oneCellAnchor>
    <xdr:from>
      <xdr:col>18</xdr:col>
      <xdr:colOff>225287</xdr:colOff>
      <xdr:row>9</xdr:row>
      <xdr:rowOff>66261</xdr:rowOff>
    </xdr:from>
    <xdr:ext cx="184731" cy="264560"/>
    <xdr:sp macro="" textlink="">
      <xdr:nvSpPr>
        <xdr:cNvPr id="6" name="Tekstfel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0860157" y="183542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a-DK" sz="1100"/>
        </a:p>
      </xdr:txBody>
    </xdr:sp>
    <xdr:clientData/>
  </xdr:oneCellAnchor>
  <xdr:twoCellAnchor>
    <xdr:from>
      <xdr:col>10</xdr:col>
      <xdr:colOff>66260</xdr:colOff>
      <xdr:row>0</xdr:row>
      <xdr:rowOff>92765</xdr:rowOff>
    </xdr:from>
    <xdr:to>
      <xdr:col>17</xdr:col>
      <xdr:colOff>496956</xdr:colOff>
      <xdr:row>2</xdr:row>
      <xdr:rowOff>172277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5824330" y="92765"/>
          <a:ext cx="4697896" cy="45057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/>
            <a:t>1. Når Slaglænde</a:t>
          </a:r>
          <a:r>
            <a:rPr lang="da-DK" sz="1100" baseline="0"/>
            <a:t> og kapacitet er beregnet, findes den korrekte cylinderkode (Tav) i skemaet nedenfor</a:t>
          </a:r>
          <a:endParaRPr lang="da-DK" sz="1100"/>
        </a:p>
      </xdr:txBody>
    </xdr:sp>
    <xdr:clientData/>
  </xdr:twoCellAnchor>
  <xdr:twoCellAnchor>
    <xdr:from>
      <xdr:col>16</xdr:col>
      <xdr:colOff>337933</xdr:colOff>
      <xdr:row>5</xdr:row>
      <xdr:rowOff>172279</xdr:rowOff>
    </xdr:from>
    <xdr:to>
      <xdr:col>17</xdr:col>
      <xdr:colOff>192159</xdr:colOff>
      <xdr:row>7</xdr:row>
      <xdr:rowOff>79514</xdr:rowOff>
    </xdr:to>
    <xdr:sp macro="" textlink="">
      <xdr:nvSpPr>
        <xdr:cNvPr id="10" name="Tekstfel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9753603" y="1099931"/>
          <a:ext cx="463826" cy="2782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000"/>
            <a:t>Bar</a:t>
          </a:r>
        </a:p>
      </xdr:txBody>
    </xdr:sp>
    <xdr:clientData/>
  </xdr:twoCellAnchor>
  <xdr:twoCellAnchor editAs="oneCell">
    <xdr:from>
      <xdr:col>4</xdr:col>
      <xdr:colOff>602974</xdr:colOff>
      <xdr:row>30</xdr:row>
      <xdr:rowOff>92766</xdr:rowOff>
    </xdr:from>
    <xdr:to>
      <xdr:col>9</xdr:col>
      <xdr:colOff>410817</xdr:colOff>
      <xdr:row>37</xdr:row>
      <xdr:rowOff>10665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758070"/>
          <a:ext cx="2968487" cy="2336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9524</xdr:rowOff>
    </xdr:from>
    <xdr:to>
      <xdr:col>10</xdr:col>
      <xdr:colOff>0</xdr:colOff>
      <xdr:row>3</xdr:row>
      <xdr:rowOff>174653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4"/>
          <a:ext cx="5636559" cy="736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24</xdr:row>
      <xdr:rowOff>30480</xdr:rowOff>
    </xdr:from>
    <xdr:to>
      <xdr:col>8</xdr:col>
      <xdr:colOff>487680</xdr:colOff>
      <xdr:row>27</xdr:row>
      <xdr:rowOff>106680</xdr:rowOff>
    </xdr:to>
    <xdr:sp macro="" textlink="">
      <xdr:nvSpPr>
        <xdr:cNvPr id="3" name="Tekstfel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4503420" y="5067300"/>
          <a:ext cx="373380" cy="6248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a-DK" sz="1100"/>
        </a:p>
      </xdr:txBody>
    </xdr:sp>
    <xdr:clientData/>
  </xdr:twoCellAnchor>
  <xdr:twoCellAnchor editAs="oneCell">
    <xdr:from>
      <xdr:col>8</xdr:col>
      <xdr:colOff>114300</xdr:colOff>
      <xdr:row>24</xdr:row>
      <xdr:rowOff>30480</xdr:rowOff>
    </xdr:from>
    <xdr:to>
      <xdr:col>9</xdr:col>
      <xdr:colOff>14091</xdr:colOff>
      <xdr:row>27</xdr:row>
      <xdr:rowOff>137160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3420" y="5067300"/>
          <a:ext cx="402711" cy="655320"/>
        </a:xfrm>
        <a:prstGeom prst="rect">
          <a:avLst/>
        </a:prstGeom>
      </xdr:spPr>
    </xdr:pic>
    <xdr:clientData/>
  </xdr:twoCellAnchor>
  <xdr:twoCellAnchor>
    <xdr:from>
      <xdr:col>8</xdr:col>
      <xdr:colOff>83820</xdr:colOff>
      <xdr:row>28</xdr:row>
      <xdr:rowOff>91440</xdr:rowOff>
    </xdr:from>
    <xdr:to>
      <xdr:col>8</xdr:col>
      <xdr:colOff>457200</xdr:colOff>
      <xdr:row>32</xdr:row>
      <xdr:rowOff>83820</xdr:rowOff>
    </xdr:to>
    <xdr:sp macro="" textlink="">
      <xdr:nvSpPr>
        <xdr:cNvPr id="5" name="Tekstfel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4472940" y="5859780"/>
          <a:ext cx="373380" cy="723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a-DK" sz="1100"/>
        </a:p>
      </xdr:txBody>
    </xdr:sp>
    <xdr:clientData/>
  </xdr:twoCellAnchor>
  <xdr:twoCellAnchor editAs="oneCell">
    <xdr:from>
      <xdr:col>8</xdr:col>
      <xdr:colOff>83820</xdr:colOff>
      <xdr:row>28</xdr:row>
      <xdr:rowOff>91441</xdr:rowOff>
    </xdr:from>
    <xdr:to>
      <xdr:col>9</xdr:col>
      <xdr:colOff>34755</xdr:colOff>
      <xdr:row>32</xdr:row>
      <xdr:rowOff>30481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2940" y="5859781"/>
          <a:ext cx="453855" cy="67056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</xdr:row>
      <xdr:rowOff>161925</xdr:rowOff>
    </xdr:from>
    <xdr:to>
      <xdr:col>9</xdr:col>
      <xdr:colOff>581025</xdr:colOff>
      <xdr:row>6</xdr:row>
      <xdr:rowOff>180974</xdr:rowOff>
    </xdr:to>
    <xdr:sp macro="" textlink="">
      <xdr:nvSpPr>
        <xdr:cNvPr id="8" name="Rektangel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9525" y="733425"/>
          <a:ext cx="5314950" cy="59054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 editAs="oneCell">
    <xdr:from>
      <xdr:col>0</xdr:col>
      <xdr:colOff>19050</xdr:colOff>
      <xdr:row>3</xdr:row>
      <xdr:rowOff>171451</xdr:rowOff>
    </xdr:from>
    <xdr:to>
      <xdr:col>9</xdr:col>
      <xdr:colOff>581025</xdr:colOff>
      <xdr:row>7</xdr:row>
      <xdr:rowOff>9525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42951"/>
          <a:ext cx="5305425" cy="600074"/>
        </a:xfrm>
        <a:prstGeom prst="rect">
          <a:avLst/>
        </a:prstGeom>
        <a:effectLst>
          <a:outerShdw blurRad="50800" dist="50800" dir="5400000" algn="ctr" rotWithShape="0">
            <a:schemeClr val="bg1"/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9"/>
  <sheetViews>
    <sheetView showGridLines="0" zoomScale="130" zoomScaleNormal="130" zoomScalePageLayoutView="115" workbookViewId="0">
      <selection activeCell="L33" sqref="L33"/>
    </sheetView>
  </sheetViews>
  <sheetFormatPr defaultColWidth="8.88671875" defaultRowHeight="14.4" x14ac:dyDescent="0.3"/>
  <cols>
    <col min="1" max="1" width="8.88671875" style="2"/>
    <col min="2" max="16384" width="8.88671875" style="1"/>
  </cols>
  <sheetData>
    <row r="1" spans="1:9" x14ac:dyDescent="0.3">
      <c r="A1" s="3"/>
      <c r="B1" s="4"/>
      <c r="C1" s="4"/>
      <c r="D1" s="4"/>
      <c r="E1" s="4"/>
      <c r="F1" s="4"/>
      <c r="G1" s="4"/>
      <c r="H1" s="4"/>
      <c r="I1" s="5"/>
    </row>
    <row r="2" spans="1:9" x14ac:dyDescent="0.3">
      <c r="I2" s="6"/>
    </row>
    <row r="3" spans="1:9" x14ac:dyDescent="0.3">
      <c r="I3" s="6"/>
    </row>
    <row r="4" spans="1:9" x14ac:dyDescent="0.3">
      <c r="I4" s="6"/>
    </row>
    <row r="5" spans="1:9" x14ac:dyDescent="0.3">
      <c r="I5" s="6"/>
    </row>
    <row r="6" spans="1:9" x14ac:dyDescent="0.3">
      <c r="A6" s="52" t="s">
        <v>71</v>
      </c>
      <c r="B6" s="53"/>
      <c r="C6" s="53"/>
      <c r="D6" s="53"/>
      <c r="E6" s="53"/>
      <c r="F6" s="53"/>
      <c r="G6" s="53"/>
      <c r="H6" s="53"/>
      <c r="I6" s="54"/>
    </row>
    <row r="7" spans="1:9" x14ac:dyDescent="0.3">
      <c r="A7" s="52"/>
      <c r="B7" s="53"/>
      <c r="C7" s="53"/>
      <c r="D7" s="53"/>
      <c r="E7" s="53"/>
      <c r="F7" s="53"/>
      <c r="G7" s="53"/>
      <c r="H7" s="53"/>
      <c r="I7" s="54"/>
    </row>
    <row r="8" spans="1:9" x14ac:dyDescent="0.3">
      <c r="A8" s="52"/>
      <c r="B8" s="53"/>
      <c r="C8" s="53"/>
      <c r="D8" s="53"/>
      <c r="E8" s="53"/>
      <c r="F8" s="53"/>
      <c r="G8" s="53"/>
      <c r="H8" s="53"/>
      <c r="I8" s="54"/>
    </row>
    <row r="9" spans="1:9" x14ac:dyDescent="0.3">
      <c r="A9" s="64" t="s">
        <v>4</v>
      </c>
      <c r="B9" s="65"/>
      <c r="C9" s="65"/>
      <c r="D9" s="55"/>
      <c r="E9" s="55"/>
      <c r="F9" s="55"/>
      <c r="G9" s="55"/>
      <c r="H9" s="55"/>
      <c r="I9" s="56"/>
    </row>
    <row r="10" spans="1:9" ht="18" customHeight="1" x14ac:dyDescent="0.3">
      <c r="A10" s="64"/>
      <c r="B10" s="65"/>
      <c r="C10" s="65"/>
      <c r="D10" s="55"/>
      <c r="E10" s="55"/>
      <c r="F10" s="55"/>
      <c r="G10" s="55"/>
      <c r="H10" s="55"/>
      <c r="I10" s="56"/>
    </row>
    <row r="11" spans="1:9" ht="18" x14ac:dyDescent="0.35">
      <c r="A11" s="64" t="s">
        <v>3</v>
      </c>
      <c r="B11" s="65"/>
      <c r="C11" s="65"/>
      <c r="D11" s="55"/>
      <c r="E11" s="55"/>
      <c r="F11" s="55"/>
      <c r="G11" s="55"/>
      <c r="H11" s="55"/>
      <c r="I11" s="56"/>
    </row>
    <row r="12" spans="1:9" ht="18" x14ac:dyDescent="0.35">
      <c r="A12" s="64" t="s">
        <v>72</v>
      </c>
      <c r="B12" s="65"/>
      <c r="C12" s="65"/>
      <c r="D12" s="55"/>
      <c r="E12" s="55"/>
      <c r="F12" s="55"/>
      <c r="G12" s="55"/>
      <c r="H12" s="55"/>
      <c r="I12" s="56"/>
    </row>
    <row r="13" spans="1:9" ht="18" x14ac:dyDescent="0.35">
      <c r="A13" s="64" t="s">
        <v>1</v>
      </c>
      <c r="B13" s="65"/>
      <c r="C13" s="65"/>
      <c r="D13" s="55"/>
      <c r="E13" s="55"/>
      <c r="F13" s="55"/>
      <c r="G13" s="55"/>
      <c r="H13" s="55"/>
      <c r="I13" s="56"/>
    </row>
    <row r="14" spans="1:9" ht="18" x14ac:dyDescent="0.35">
      <c r="A14" s="64" t="s">
        <v>2</v>
      </c>
      <c r="B14" s="65"/>
      <c r="C14" s="65"/>
      <c r="D14" s="55"/>
      <c r="E14" s="55"/>
      <c r="F14" s="55"/>
      <c r="G14" s="55"/>
      <c r="H14" s="55"/>
      <c r="I14" s="56"/>
    </row>
    <row r="15" spans="1:9" x14ac:dyDescent="0.3">
      <c r="A15" s="66"/>
      <c r="B15" s="55"/>
      <c r="C15" s="55"/>
      <c r="D15" s="55"/>
      <c r="E15" s="55"/>
      <c r="F15" s="55"/>
      <c r="G15" s="55"/>
      <c r="H15" s="55"/>
      <c r="I15" s="56"/>
    </row>
    <row r="16" spans="1:9" x14ac:dyDescent="0.3">
      <c r="A16" s="67"/>
      <c r="B16" s="68"/>
      <c r="C16" s="68"/>
      <c r="D16" s="55"/>
      <c r="E16" s="55"/>
      <c r="F16" s="55"/>
      <c r="G16" s="55"/>
      <c r="H16" s="55"/>
      <c r="I16" s="56"/>
    </row>
    <row r="17" spans="1:9" x14ac:dyDescent="0.3">
      <c r="A17" s="7" t="s">
        <v>6</v>
      </c>
      <c r="B17" s="8" t="s">
        <v>7</v>
      </c>
      <c r="C17" s="8" t="s">
        <v>5</v>
      </c>
      <c r="D17" s="55"/>
      <c r="E17" s="55"/>
      <c r="F17" s="55"/>
      <c r="G17" s="55"/>
      <c r="H17" s="55"/>
      <c r="I17" s="56"/>
    </row>
    <row r="18" spans="1:9" x14ac:dyDescent="0.3">
      <c r="A18" s="69" t="s">
        <v>8</v>
      </c>
      <c r="B18" s="70"/>
      <c r="C18" s="70"/>
      <c r="D18" s="55"/>
      <c r="E18" s="55"/>
      <c r="F18" s="55"/>
      <c r="G18" s="55"/>
      <c r="H18" s="55"/>
      <c r="I18" s="56"/>
    </row>
    <row r="19" spans="1:9" x14ac:dyDescent="0.3">
      <c r="A19" s="71"/>
      <c r="B19" s="72"/>
      <c r="C19" s="72"/>
      <c r="D19" s="55"/>
      <c r="E19" s="55"/>
      <c r="F19" s="55"/>
      <c r="G19" s="55"/>
      <c r="H19" s="55"/>
      <c r="I19" s="56"/>
    </row>
    <row r="20" spans="1:9" x14ac:dyDescent="0.3">
      <c r="A20" s="71"/>
      <c r="B20" s="72"/>
      <c r="C20" s="72"/>
      <c r="D20" s="55"/>
      <c r="E20" s="55"/>
      <c r="F20" s="55"/>
      <c r="G20" s="55"/>
      <c r="H20" s="55"/>
      <c r="I20" s="56"/>
    </row>
    <row r="21" spans="1:9" x14ac:dyDescent="0.3">
      <c r="A21" s="66" t="s">
        <v>9</v>
      </c>
      <c r="B21" s="55"/>
      <c r="C21" s="55"/>
      <c r="D21" s="55"/>
      <c r="E21" s="55"/>
      <c r="F21" s="55"/>
      <c r="G21" s="55"/>
      <c r="H21" s="55"/>
      <c r="I21" s="56"/>
    </row>
    <row r="22" spans="1:9" x14ac:dyDescent="0.3">
      <c r="A22" s="57" t="s">
        <v>70</v>
      </c>
      <c r="B22" s="58"/>
      <c r="C22" s="58"/>
      <c r="D22" s="58"/>
      <c r="E22" s="58"/>
      <c r="F22" s="58"/>
      <c r="G22" s="58"/>
      <c r="H22" s="58"/>
      <c r="I22" s="59"/>
    </row>
    <row r="23" spans="1:9" x14ac:dyDescent="0.3">
      <c r="A23" s="60"/>
      <c r="B23" s="58"/>
      <c r="C23" s="58"/>
      <c r="D23" s="58"/>
      <c r="E23" s="58"/>
      <c r="F23" s="58"/>
      <c r="G23" s="58"/>
      <c r="H23" s="58"/>
      <c r="I23" s="59"/>
    </row>
    <row r="24" spans="1:9" x14ac:dyDescent="0.3">
      <c r="A24" s="60"/>
      <c r="B24" s="58"/>
      <c r="C24" s="58"/>
      <c r="D24" s="58"/>
      <c r="E24" s="58"/>
      <c r="F24" s="58"/>
      <c r="G24" s="58"/>
      <c r="H24" s="58"/>
      <c r="I24" s="59"/>
    </row>
    <row r="25" spans="1:9" x14ac:dyDescent="0.3">
      <c r="A25" s="60"/>
      <c r="B25" s="58"/>
      <c r="C25" s="58"/>
      <c r="D25" s="58"/>
      <c r="E25" s="58"/>
      <c r="F25" s="58"/>
      <c r="G25" s="58"/>
      <c r="H25" s="58"/>
      <c r="I25" s="59"/>
    </row>
    <row r="26" spans="1:9" x14ac:dyDescent="0.3">
      <c r="A26" s="60"/>
      <c r="B26" s="58"/>
      <c r="C26" s="58"/>
      <c r="D26" s="58"/>
      <c r="E26" s="58"/>
      <c r="F26" s="58"/>
      <c r="G26" s="58"/>
      <c r="H26" s="58"/>
      <c r="I26" s="59"/>
    </row>
    <row r="27" spans="1:9" x14ac:dyDescent="0.3">
      <c r="A27" s="60"/>
      <c r="B27" s="58"/>
      <c r="C27" s="58"/>
      <c r="D27" s="58"/>
      <c r="E27" s="58"/>
      <c r="F27" s="58"/>
      <c r="G27" s="58"/>
      <c r="H27" s="58"/>
      <c r="I27" s="59"/>
    </row>
    <row r="28" spans="1:9" x14ac:dyDescent="0.3">
      <c r="A28" s="60"/>
      <c r="B28" s="58"/>
      <c r="C28" s="58"/>
      <c r="D28" s="58"/>
      <c r="E28" s="58"/>
      <c r="F28" s="58"/>
      <c r="G28" s="58"/>
      <c r="H28" s="58"/>
      <c r="I28" s="59"/>
    </row>
    <row r="29" spans="1:9" x14ac:dyDescent="0.3">
      <c r="A29" s="60"/>
      <c r="B29" s="58"/>
      <c r="C29" s="58"/>
      <c r="D29" s="58"/>
      <c r="E29" s="58"/>
      <c r="F29" s="58"/>
      <c r="G29" s="58"/>
      <c r="H29" s="58"/>
      <c r="I29" s="59"/>
    </row>
    <row r="30" spans="1:9" x14ac:dyDescent="0.3">
      <c r="A30" s="60"/>
      <c r="B30" s="58"/>
      <c r="C30" s="58"/>
      <c r="D30" s="58"/>
      <c r="E30" s="58"/>
      <c r="F30" s="58"/>
      <c r="G30" s="58"/>
      <c r="H30" s="58"/>
      <c r="I30" s="59"/>
    </row>
    <row r="31" spans="1:9" x14ac:dyDescent="0.3">
      <c r="A31" s="60"/>
      <c r="B31" s="58"/>
      <c r="C31" s="58"/>
      <c r="D31" s="58"/>
      <c r="E31" s="58"/>
      <c r="F31" s="58"/>
      <c r="G31" s="58"/>
      <c r="H31" s="58"/>
      <c r="I31" s="59"/>
    </row>
    <row r="32" spans="1:9" x14ac:dyDescent="0.3">
      <c r="A32" s="60"/>
      <c r="B32" s="58"/>
      <c r="C32" s="58"/>
      <c r="D32" s="58"/>
      <c r="E32" s="58"/>
      <c r="F32" s="58"/>
      <c r="G32" s="58"/>
      <c r="H32" s="58"/>
      <c r="I32" s="59"/>
    </row>
    <row r="33" spans="1:9" x14ac:dyDescent="0.3">
      <c r="A33" s="60"/>
      <c r="B33" s="58"/>
      <c r="C33" s="58"/>
      <c r="D33" s="58"/>
      <c r="E33" s="58"/>
      <c r="F33" s="58"/>
      <c r="G33" s="58"/>
      <c r="H33" s="58"/>
      <c r="I33" s="59"/>
    </row>
    <row r="34" spans="1:9" x14ac:dyDescent="0.3">
      <c r="A34" s="60"/>
      <c r="B34" s="58"/>
      <c r="C34" s="58"/>
      <c r="D34" s="58"/>
      <c r="E34" s="58"/>
      <c r="F34" s="58"/>
      <c r="G34" s="58"/>
      <c r="H34" s="58"/>
      <c r="I34" s="59"/>
    </row>
    <row r="35" spans="1:9" x14ac:dyDescent="0.3">
      <c r="A35" s="60"/>
      <c r="B35" s="58"/>
      <c r="C35" s="58"/>
      <c r="D35" s="58"/>
      <c r="E35" s="58"/>
      <c r="F35" s="58"/>
      <c r="G35" s="58"/>
      <c r="H35" s="58"/>
      <c r="I35" s="59"/>
    </row>
    <row r="36" spans="1:9" x14ac:dyDescent="0.3">
      <c r="A36" s="60"/>
      <c r="B36" s="58"/>
      <c r="C36" s="58"/>
      <c r="D36" s="58"/>
      <c r="E36" s="58"/>
      <c r="F36" s="58"/>
      <c r="G36" s="58"/>
      <c r="H36" s="58"/>
      <c r="I36" s="59"/>
    </row>
    <row r="37" spans="1:9" x14ac:dyDescent="0.3">
      <c r="A37" s="60"/>
      <c r="B37" s="58"/>
      <c r="C37" s="58"/>
      <c r="D37" s="58"/>
      <c r="E37" s="58"/>
      <c r="F37" s="58"/>
      <c r="G37" s="58"/>
      <c r="H37" s="58"/>
      <c r="I37" s="59"/>
    </row>
    <row r="38" spans="1:9" x14ac:dyDescent="0.3">
      <c r="A38" s="60"/>
      <c r="B38" s="58"/>
      <c r="C38" s="58"/>
      <c r="D38" s="58"/>
      <c r="E38" s="58"/>
      <c r="F38" s="58"/>
      <c r="G38" s="58"/>
      <c r="H38" s="58"/>
      <c r="I38" s="59"/>
    </row>
    <row r="39" spans="1:9" x14ac:dyDescent="0.3">
      <c r="A39" s="60"/>
      <c r="B39" s="58"/>
      <c r="C39" s="58"/>
      <c r="D39" s="58"/>
      <c r="E39" s="58"/>
      <c r="F39" s="58"/>
      <c r="G39" s="58"/>
      <c r="H39" s="58"/>
      <c r="I39" s="59"/>
    </row>
    <row r="40" spans="1:9" x14ac:dyDescent="0.3">
      <c r="A40" s="60"/>
      <c r="B40" s="58"/>
      <c r="C40" s="58"/>
      <c r="D40" s="58"/>
      <c r="E40" s="58"/>
      <c r="F40" s="58"/>
      <c r="G40" s="58"/>
      <c r="H40" s="58"/>
      <c r="I40" s="59"/>
    </row>
    <row r="41" spans="1:9" x14ac:dyDescent="0.3">
      <c r="A41" s="60"/>
      <c r="B41" s="58"/>
      <c r="C41" s="58"/>
      <c r="D41" s="58"/>
      <c r="E41" s="58"/>
      <c r="F41" s="58"/>
      <c r="G41" s="58"/>
      <c r="H41" s="58"/>
      <c r="I41" s="59"/>
    </row>
    <row r="42" spans="1:9" x14ac:dyDescent="0.3">
      <c r="A42" s="60"/>
      <c r="B42" s="58"/>
      <c r="C42" s="58"/>
      <c r="D42" s="58"/>
      <c r="E42" s="58"/>
      <c r="F42" s="58"/>
      <c r="G42" s="58"/>
      <c r="H42" s="58"/>
      <c r="I42" s="59"/>
    </row>
    <row r="43" spans="1:9" x14ac:dyDescent="0.3">
      <c r="A43" s="60"/>
      <c r="B43" s="58"/>
      <c r="C43" s="58"/>
      <c r="D43" s="58"/>
      <c r="E43" s="58"/>
      <c r="F43" s="58"/>
      <c r="G43" s="58"/>
      <c r="H43" s="58"/>
      <c r="I43" s="59"/>
    </row>
    <row r="44" spans="1:9" x14ac:dyDescent="0.3">
      <c r="A44" s="60"/>
      <c r="B44" s="58"/>
      <c r="C44" s="58"/>
      <c r="D44" s="58"/>
      <c r="E44" s="58"/>
      <c r="F44" s="58"/>
      <c r="G44" s="58"/>
      <c r="H44" s="58"/>
      <c r="I44" s="59"/>
    </row>
    <row r="45" spans="1:9" x14ac:dyDescent="0.3">
      <c r="A45" s="60"/>
      <c r="B45" s="58"/>
      <c r="C45" s="58"/>
      <c r="D45" s="58"/>
      <c r="E45" s="58"/>
      <c r="F45" s="58"/>
      <c r="G45" s="58"/>
      <c r="H45" s="58"/>
      <c r="I45" s="59"/>
    </row>
    <row r="46" spans="1:9" x14ac:dyDescent="0.3">
      <c r="A46" s="60"/>
      <c r="B46" s="58"/>
      <c r="C46" s="58"/>
      <c r="D46" s="58"/>
      <c r="E46" s="58"/>
      <c r="F46" s="58"/>
      <c r="G46" s="58"/>
      <c r="H46" s="58"/>
      <c r="I46" s="59"/>
    </row>
    <row r="47" spans="1:9" x14ac:dyDescent="0.3">
      <c r="A47" s="60"/>
      <c r="B47" s="58"/>
      <c r="C47" s="58"/>
      <c r="D47" s="58"/>
      <c r="E47" s="58"/>
      <c r="F47" s="58"/>
      <c r="G47" s="58"/>
      <c r="H47" s="58"/>
      <c r="I47" s="59"/>
    </row>
    <row r="48" spans="1:9" x14ac:dyDescent="0.3">
      <c r="A48" s="60"/>
      <c r="B48" s="58"/>
      <c r="C48" s="58"/>
      <c r="D48" s="58"/>
      <c r="E48" s="58"/>
      <c r="F48" s="58"/>
      <c r="G48" s="58"/>
      <c r="H48" s="58"/>
      <c r="I48" s="59"/>
    </row>
    <row r="49" spans="1:9" x14ac:dyDescent="0.3">
      <c r="A49" s="61"/>
      <c r="B49" s="62"/>
      <c r="C49" s="62"/>
      <c r="D49" s="62"/>
      <c r="E49" s="62"/>
      <c r="F49" s="62"/>
      <c r="G49" s="62"/>
      <c r="H49" s="62"/>
      <c r="I49" s="63"/>
    </row>
  </sheetData>
  <sheetProtection algorithmName="SHA-512" hashValue="rY7YcW2SjMWC5BrWOoT7ks/UZfmuGI5mGbEYqIYZz42x0sXUwNq2DqBb3X2FvuLFD+mzhzsWVKuanUqX1ZHcVg==" saltValue="aWgwdv8ylcjIvr0bYkbmtg==" spinCount="100000" sheet="1" objects="1" scenarios="1"/>
  <customSheetViews>
    <customSheetView guid="{5295A941-DC54-4AEB-9696-2081F7B539DE}" scale="115" showPageBreaks="1" printArea="1" view="pageLayout">
      <selection activeCell="A22" sqref="A22:I49"/>
      <pageMargins left="0.7" right="0.7" top="0.75" bottom="0.75" header="0.3" footer="0.3"/>
      <pageSetup paperSize="9" orientation="portrait" horizontalDpi="4294967295" verticalDpi="4294967295" r:id="rId1"/>
      <headerFooter>
        <oddHeader>&amp;C
&amp;G</oddHeader>
      </headerFooter>
    </customSheetView>
  </customSheetViews>
  <mergeCells count="11">
    <mergeCell ref="A6:I8"/>
    <mergeCell ref="D9:I21"/>
    <mergeCell ref="A22:I49"/>
    <mergeCell ref="A9:C10"/>
    <mergeCell ref="A11:C11"/>
    <mergeCell ref="A12:C12"/>
    <mergeCell ref="A13:C13"/>
    <mergeCell ref="A14:C14"/>
    <mergeCell ref="A15:C16"/>
    <mergeCell ref="A18:C20"/>
    <mergeCell ref="A21:C21"/>
  </mergeCells>
  <pageMargins left="0.7" right="0.7" top="0.75" bottom="0.75" header="0.3" footer="0.3"/>
  <pageSetup paperSize="9" orientation="portrait" horizontalDpi="4294967295" verticalDpi="4294967295" r:id="rId2"/>
  <headerFooter>
    <oddHeader>&amp;C
&amp;G</oddHeader>
  </headerFooter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53"/>
  <sheetViews>
    <sheetView showGridLines="0" tabSelected="1" zoomScale="115" zoomScaleNormal="115" zoomScalePageLayoutView="55" workbookViewId="0">
      <selection activeCell="Q23" sqref="Q23"/>
    </sheetView>
  </sheetViews>
  <sheetFormatPr defaultColWidth="8.88671875" defaultRowHeight="14.4" x14ac:dyDescent="0.3"/>
  <cols>
    <col min="1" max="5" width="8.88671875" style="20"/>
    <col min="6" max="6" width="5.33203125" style="20" customWidth="1"/>
    <col min="7" max="7" width="8" style="20" customWidth="1"/>
    <col min="8" max="8" width="6.33203125" style="20" customWidth="1"/>
    <col min="9" max="9" width="7.33203125" style="20" customWidth="1"/>
    <col min="10" max="16384" width="8.88671875" style="20"/>
  </cols>
  <sheetData>
    <row r="1" spans="1:10" x14ac:dyDescent="0.3">
      <c r="A1" s="17"/>
      <c r="B1" s="18"/>
      <c r="C1" s="18"/>
      <c r="D1" s="18"/>
      <c r="E1" s="18"/>
      <c r="F1" s="18"/>
      <c r="G1" s="18"/>
      <c r="H1" s="18"/>
      <c r="I1" s="18"/>
      <c r="J1" s="19"/>
    </row>
    <row r="2" spans="1:10" x14ac:dyDescent="0.3">
      <c r="A2" s="21"/>
      <c r="B2" s="22"/>
      <c r="C2" s="22"/>
      <c r="D2" s="22"/>
      <c r="E2" s="22"/>
      <c r="F2" s="22"/>
      <c r="G2" s="22"/>
      <c r="H2" s="22"/>
      <c r="I2" s="22"/>
      <c r="J2" s="23"/>
    </row>
    <row r="3" spans="1:10" x14ac:dyDescent="0.3">
      <c r="A3" s="21"/>
      <c r="B3" s="22"/>
      <c r="C3" s="22"/>
      <c r="D3" s="22"/>
      <c r="E3" s="22"/>
      <c r="F3" s="22"/>
      <c r="G3" s="22"/>
      <c r="H3" s="22"/>
      <c r="I3" s="22"/>
      <c r="J3" s="23"/>
    </row>
    <row r="4" spans="1:10" x14ac:dyDescent="0.3">
      <c r="A4" s="21"/>
      <c r="B4" s="22"/>
      <c r="C4" s="22"/>
      <c r="D4" s="22"/>
      <c r="E4" s="22"/>
      <c r="F4" s="22"/>
      <c r="G4" s="22"/>
      <c r="H4" s="22"/>
      <c r="I4" s="22"/>
      <c r="J4" s="23"/>
    </row>
    <row r="5" spans="1:10" x14ac:dyDescent="0.3">
      <c r="A5" s="21"/>
      <c r="B5" s="22"/>
      <c r="C5" s="22"/>
      <c r="D5" s="22"/>
      <c r="E5" s="22"/>
      <c r="F5" s="22"/>
      <c r="G5" s="22"/>
      <c r="H5" s="22"/>
      <c r="I5" s="22"/>
      <c r="J5" s="23"/>
    </row>
    <row r="6" spans="1:10" x14ac:dyDescent="0.3">
      <c r="A6" s="97"/>
      <c r="B6" s="75"/>
      <c r="C6" s="75"/>
      <c r="D6" s="75"/>
      <c r="E6" s="75"/>
      <c r="F6" s="75"/>
      <c r="G6" s="75"/>
      <c r="H6" s="75"/>
      <c r="I6" s="75"/>
      <c r="J6" s="96"/>
    </row>
    <row r="7" spans="1:10" x14ac:dyDescent="0.3">
      <c r="A7" s="97"/>
      <c r="B7" s="75"/>
      <c r="C7" s="75"/>
      <c r="D7" s="75"/>
      <c r="E7" s="75"/>
      <c r="F7" s="75"/>
      <c r="G7" s="75"/>
      <c r="H7" s="75"/>
      <c r="I7" s="75"/>
      <c r="J7" s="96"/>
    </row>
    <row r="8" spans="1:10" ht="22.2" customHeight="1" x14ac:dyDescent="0.4">
      <c r="A8" s="104" t="s">
        <v>10</v>
      </c>
      <c r="B8" s="105"/>
      <c r="C8" s="105"/>
      <c r="D8" s="105"/>
      <c r="E8" s="105"/>
      <c r="F8" s="105"/>
      <c r="G8" s="105"/>
      <c r="H8" s="105"/>
      <c r="I8" s="105"/>
      <c r="J8" s="106"/>
    </row>
    <row r="9" spans="1:10" ht="14.4" customHeight="1" x14ac:dyDescent="0.3">
      <c r="A9" s="98" t="s">
        <v>12</v>
      </c>
      <c r="B9" s="99"/>
      <c r="C9" s="99"/>
      <c r="D9" s="99"/>
      <c r="E9" s="99"/>
      <c r="F9" s="99"/>
      <c r="G9" s="99"/>
      <c r="H9" s="99"/>
      <c r="I9" s="99"/>
      <c r="J9" s="100"/>
    </row>
    <row r="10" spans="1:10" ht="14.4" customHeight="1" x14ac:dyDescent="0.3">
      <c r="A10" s="98"/>
      <c r="B10" s="99"/>
      <c r="C10" s="99"/>
      <c r="D10" s="99"/>
      <c r="E10" s="99"/>
      <c r="F10" s="99"/>
      <c r="G10" s="99"/>
      <c r="H10" s="99"/>
      <c r="I10" s="99"/>
      <c r="J10" s="100"/>
    </row>
    <row r="11" spans="1:10" ht="14.4" customHeight="1" x14ac:dyDescent="0.3">
      <c r="A11" s="98"/>
      <c r="B11" s="99"/>
      <c r="C11" s="99"/>
      <c r="D11" s="99"/>
      <c r="E11" s="99"/>
      <c r="F11" s="99"/>
      <c r="G11" s="99"/>
      <c r="H11" s="99"/>
      <c r="I11" s="99"/>
      <c r="J11" s="100"/>
    </row>
    <row r="12" spans="1:10" x14ac:dyDescent="0.3">
      <c r="A12" s="101" t="s">
        <v>0</v>
      </c>
      <c r="B12" s="102"/>
      <c r="C12" s="102"/>
      <c r="D12" s="102"/>
      <c r="E12" s="102"/>
      <c r="F12" s="102"/>
      <c r="G12" s="102"/>
      <c r="H12" s="102"/>
      <c r="I12" s="102"/>
      <c r="J12" s="103"/>
    </row>
    <row r="13" spans="1:10" x14ac:dyDescent="0.3">
      <c r="A13" s="101"/>
      <c r="B13" s="102"/>
      <c r="C13" s="102"/>
      <c r="D13" s="102"/>
      <c r="E13" s="102"/>
      <c r="F13" s="102"/>
      <c r="G13" s="102"/>
      <c r="H13" s="102"/>
      <c r="I13" s="102"/>
      <c r="J13" s="103"/>
    </row>
    <row r="14" spans="1:10" x14ac:dyDescent="0.3">
      <c r="A14" s="97"/>
      <c r="B14" s="75"/>
      <c r="C14" s="75"/>
      <c r="D14" s="75"/>
      <c r="E14" s="75"/>
      <c r="F14" s="75"/>
      <c r="G14" s="75"/>
      <c r="H14" s="75"/>
      <c r="I14" s="75"/>
      <c r="J14" s="96"/>
    </row>
    <row r="15" spans="1:10" x14ac:dyDescent="0.3">
      <c r="A15" s="97"/>
      <c r="B15" s="75"/>
      <c r="C15" s="75"/>
      <c r="D15" s="75"/>
      <c r="E15" s="75"/>
      <c r="F15" s="75"/>
      <c r="G15" s="75"/>
      <c r="H15" s="75"/>
      <c r="I15" s="75"/>
      <c r="J15" s="96"/>
    </row>
    <row r="16" spans="1:10" x14ac:dyDescent="0.3">
      <c r="A16" s="97"/>
      <c r="B16" s="94" t="s">
        <v>53</v>
      </c>
      <c r="C16" s="95"/>
      <c r="D16" s="95"/>
      <c r="E16" s="95"/>
      <c r="F16" s="75"/>
      <c r="G16" s="74"/>
      <c r="H16" s="74"/>
      <c r="I16" s="75"/>
      <c r="J16" s="96"/>
    </row>
    <row r="17" spans="1:10" x14ac:dyDescent="0.3">
      <c r="A17" s="97"/>
      <c r="B17" s="73"/>
      <c r="C17" s="73"/>
      <c r="D17" s="73"/>
      <c r="E17" s="73"/>
      <c r="F17" s="75"/>
      <c r="G17" s="75"/>
      <c r="H17" s="75"/>
      <c r="I17" s="75"/>
      <c r="J17" s="96"/>
    </row>
    <row r="18" spans="1:10" x14ac:dyDescent="0.3">
      <c r="A18" s="97"/>
      <c r="B18" s="94" t="s">
        <v>55</v>
      </c>
      <c r="C18" s="95"/>
      <c r="D18" s="95"/>
      <c r="E18" s="95"/>
      <c r="F18" s="75"/>
      <c r="G18" s="74"/>
      <c r="H18" s="74"/>
      <c r="I18" s="75"/>
      <c r="J18" s="96"/>
    </row>
    <row r="19" spans="1:10" x14ac:dyDescent="0.3">
      <c r="A19" s="97"/>
      <c r="B19" s="73"/>
      <c r="C19" s="73"/>
      <c r="D19" s="73"/>
      <c r="E19" s="73"/>
      <c r="F19" s="75"/>
      <c r="G19" s="75"/>
      <c r="H19" s="75"/>
      <c r="I19" s="75"/>
      <c r="J19" s="96"/>
    </row>
    <row r="20" spans="1:10" x14ac:dyDescent="0.3">
      <c r="A20" s="97"/>
      <c r="B20" s="95" t="s">
        <v>11</v>
      </c>
      <c r="C20" s="95"/>
      <c r="D20" s="95"/>
      <c r="E20" s="95"/>
      <c r="F20" s="75"/>
      <c r="G20" s="74"/>
      <c r="H20" s="74"/>
      <c r="I20" s="75"/>
      <c r="J20" s="96"/>
    </row>
    <row r="21" spans="1:10" x14ac:dyDescent="0.3">
      <c r="A21" s="97"/>
      <c r="B21" s="73"/>
      <c r="C21" s="73"/>
      <c r="D21" s="73"/>
      <c r="E21" s="73"/>
      <c r="F21" s="75"/>
      <c r="G21" s="75"/>
      <c r="H21" s="75"/>
      <c r="I21" s="75"/>
      <c r="J21" s="96"/>
    </row>
    <row r="22" spans="1:10" x14ac:dyDescent="0.3">
      <c r="A22" s="97"/>
      <c r="B22" s="94" t="s">
        <v>73</v>
      </c>
      <c r="C22" s="95"/>
      <c r="D22" s="95"/>
      <c r="E22" s="95"/>
      <c r="F22" s="75"/>
      <c r="G22" s="74"/>
      <c r="H22" s="74"/>
      <c r="I22" s="75"/>
      <c r="J22" s="96"/>
    </row>
    <row r="23" spans="1:10" x14ac:dyDescent="0.3">
      <c r="A23" s="97"/>
      <c r="B23" s="73"/>
      <c r="C23" s="73"/>
      <c r="D23" s="73"/>
      <c r="E23" s="73"/>
      <c r="F23" s="75"/>
      <c r="G23" s="75"/>
      <c r="H23" s="75"/>
      <c r="I23" s="75"/>
      <c r="J23" s="96"/>
    </row>
    <row r="24" spans="1:10" x14ac:dyDescent="0.3">
      <c r="A24" s="97"/>
      <c r="B24" s="94" t="s">
        <v>56</v>
      </c>
      <c r="C24" s="95"/>
      <c r="D24" s="95"/>
      <c r="E24" s="95"/>
      <c r="F24" s="75"/>
      <c r="G24" s="74"/>
      <c r="H24" s="74"/>
      <c r="I24" s="75"/>
      <c r="J24" s="96"/>
    </row>
    <row r="25" spans="1:10" x14ac:dyDescent="0.3">
      <c r="A25" s="24"/>
      <c r="B25" s="25"/>
      <c r="C25" s="25"/>
      <c r="D25" s="25"/>
      <c r="E25" s="25"/>
      <c r="F25" s="25"/>
      <c r="G25" s="25"/>
      <c r="H25" s="25"/>
      <c r="I25" s="25"/>
      <c r="J25" s="26"/>
    </row>
    <row r="26" spans="1:10" x14ac:dyDescent="0.3">
      <c r="A26" s="24"/>
      <c r="B26" s="83" t="s">
        <v>57</v>
      </c>
      <c r="C26" s="84"/>
      <c r="D26" s="84"/>
      <c r="E26" s="84"/>
      <c r="F26" s="25"/>
      <c r="G26" s="82"/>
      <c r="H26" s="82"/>
      <c r="I26" s="25"/>
      <c r="J26" s="26"/>
    </row>
    <row r="27" spans="1:10" x14ac:dyDescent="0.3">
      <c r="A27" s="24"/>
      <c r="B27" s="27"/>
      <c r="C27" s="27"/>
      <c r="D27" s="27"/>
      <c r="E27" s="27"/>
      <c r="F27" s="25"/>
      <c r="G27" s="28"/>
      <c r="H27" s="28"/>
      <c r="I27" s="25"/>
      <c r="J27" s="26"/>
    </row>
    <row r="28" spans="1:10" x14ac:dyDescent="0.3">
      <c r="A28" s="24"/>
      <c r="B28" s="25"/>
      <c r="C28" s="25"/>
      <c r="D28" s="25"/>
      <c r="E28" s="25"/>
      <c r="F28" s="25"/>
      <c r="G28" s="75" t="s">
        <v>25</v>
      </c>
      <c r="H28" s="75"/>
      <c r="I28" s="75" t="s">
        <v>26</v>
      </c>
      <c r="J28" s="96"/>
    </row>
    <row r="29" spans="1:10" x14ac:dyDescent="0.3">
      <c r="A29" s="97"/>
      <c r="B29" s="78" t="s">
        <v>58</v>
      </c>
      <c r="C29" s="79"/>
      <c r="D29" s="79"/>
      <c r="E29" s="79"/>
      <c r="F29" s="75"/>
      <c r="G29" s="29">
        <f>SUM(PI()*G16/10*G16/10*0.25)</f>
        <v>0</v>
      </c>
      <c r="H29" s="29" t="s">
        <v>17</v>
      </c>
      <c r="I29" s="29"/>
      <c r="J29" s="29"/>
    </row>
    <row r="30" spans="1:10" x14ac:dyDescent="0.3">
      <c r="A30" s="97"/>
      <c r="B30" s="78" t="s">
        <v>59</v>
      </c>
      <c r="C30" s="79"/>
      <c r="D30" s="79"/>
      <c r="E30" s="79"/>
      <c r="F30" s="75"/>
      <c r="G30" s="29">
        <f>SUM(G29-G31)</f>
        <v>0</v>
      </c>
      <c r="H30" s="29" t="s">
        <v>17</v>
      </c>
      <c r="I30" s="29"/>
      <c r="J30" s="29"/>
    </row>
    <row r="31" spans="1:10" x14ac:dyDescent="0.3">
      <c r="A31" s="97"/>
      <c r="B31" s="78" t="s">
        <v>60</v>
      </c>
      <c r="C31" s="79"/>
      <c r="D31" s="79"/>
      <c r="E31" s="79"/>
      <c r="F31" s="75"/>
      <c r="G31" s="29">
        <f>SUM(PI()*G18/10*G18/10*0.25)</f>
        <v>0</v>
      </c>
      <c r="H31" s="29" t="s">
        <v>17</v>
      </c>
      <c r="I31" s="29"/>
      <c r="J31" s="29"/>
    </row>
    <row r="32" spans="1:10" x14ac:dyDescent="0.3">
      <c r="A32" s="97"/>
      <c r="B32" s="73"/>
      <c r="C32" s="73"/>
      <c r="D32" s="73"/>
      <c r="E32" s="73"/>
      <c r="F32" s="75"/>
      <c r="G32" s="93"/>
      <c r="H32" s="93"/>
      <c r="I32" s="25"/>
      <c r="J32" s="26"/>
    </row>
    <row r="33" spans="1:10" x14ac:dyDescent="0.3">
      <c r="A33" s="97"/>
      <c r="B33" s="80" t="s">
        <v>61</v>
      </c>
      <c r="C33" s="81"/>
      <c r="D33" s="81"/>
      <c r="E33" s="81"/>
      <c r="F33" s="75"/>
      <c r="G33" s="30">
        <f>SUM(G29*G20/10)/1000</f>
        <v>0</v>
      </c>
      <c r="H33" s="30" t="s">
        <v>16</v>
      </c>
      <c r="I33" s="30">
        <f>SUM(G29*G20/10)/1000*G26</f>
        <v>0</v>
      </c>
      <c r="J33" s="30" t="s">
        <v>16</v>
      </c>
    </row>
    <row r="34" spans="1:10" x14ac:dyDescent="0.3">
      <c r="A34" s="97"/>
      <c r="B34" s="50" t="s">
        <v>62</v>
      </c>
      <c r="C34" s="31"/>
      <c r="D34" s="31"/>
      <c r="E34" s="31"/>
      <c r="F34" s="75"/>
      <c r="G34" s="30">
        <f>SUM((G29-G31)*G20/10)/1000</f>
        <v>0</v>
      </c>
      <c r="H34" s="30" t="s">
        <v>16</v>
      </c>
      <c r="I34" s="30">
        <f>SUM(G34*G26)</f>
        <v>0</v>
      </c>
      <c r="J34" s="30" t="s">
        <v>16</v>
      </c>
    </row>
    <row r="35" spans="1:10" x14ac:dyDescent="0.3">
      <c r="A35" s="97"/>
      <c r="B35" s="50" t="s">
        <v>63</v>
      </c>
      <c r="C35" s="31"/>
      <c r="D35" s="31"/>
      <c r="E35" s="31"/>
      <c r="F35" s="75"/>
      <c r="G35" s="30">
        <f>SUM(G33-G34)</f>
        <v>0</v>
      </c>
      <c r="H35" s="30" t="s">
        <v>16</v>
      </c>
      <c r="I35" s="30">
        <f>SUM(I33-I34)</f>
        <v>0</v>
      </c>
      <c r="J35" s="30" t="s">
        <v>16</v>
      </c>
    </row>
    <row r="36" spans="1:10" x14ac:dyDescent="0.3">
      <c r="A36" s="97"/>
      <c r="B36" s="73"/>
      <c r="C36" s="73"/>
      <c r="D36" s="73"/>
      <c r="E36" s="73"/>
      <c r="F36" s="75"/>
      <c r="G36" s="93"/>
      <c r="H36" s="93"/>
      <c r="I36" s="25"/>
      <c r="J36" s="26"/>
    </row>
    <row r="37" spans="1:10" x14ac:dyDescent="0.3">
      <c r="A37" s="97"/>
      <c r="B37" s="76" t="s">
        <v>64</v>
      </c>
      <c r="C37" s="77"/>
      <c r="D37" s="77"/>
      <c r="E37" s="77"/>
      <c r="F37" s="75"/>
      <c r="G37" s="32" t="e">
        <f>SUM(G24/(G29*6))</f>
        <v>#DIV/0!</v>
      </c>
      <c r="H37" s="32" t="s">
        <v>15</v>
      </c>
      <c r="I37" s="32" t="e">
        <f>SUM(G24/(G29*6))/G26</f>
        <v>#DIV/0!</v>
      </c>
      <c r="J37" s="32" t="s">
        <v>15</v>
      </c>
    </row>
    <row r="38" spans="1:10" x14ac:dyDescent="0.3">
      <c r="A38" s="97"/>
      <c r="B38" s="76" t="s">
        <v>65</v>
      </c>
      <c r="C38" s="77"/>
      <c r="D38" s="77"/>
      <c r="E38" s="77"/>
      <c r="F38" s="75"/>
      <c r="G38" s="32" t="e">
        <f>SUM(G24/((G29-G31)*6))</f>
        <v>#DIV/0!</v>
      </c>
      <c r="H38" s="32" t="s">
        <v>15</v>
      </c>
      <c r="I38" s="32" t="e">
        <f>SUM(G24/((G29-G31)*6))/G26</f>
        <v>#DIV/0!</v>
      </c>
      <c r="J38" s="32" t="s">
        <v>15</v>
      </c>
    </row>
    <row r="39" spans="1:10" x14ac:dyDescent="0.3">
      <c r="A39" s="97"/>
      <c r="B39" s="33"/>
      <c r="C39" s="33"/>
      <c r="D39" s="33"/>
      <c r="E39" s="33"/>
      <c r="F39" s="75"/>
      <c r="G39" s="34"/>
      <c r="H39" s="34"/>
      <c r="I39" s="25"/>
      <c r="J39" s="26"/>
    </row>
    <row r="40" spans="1:10" x14ac:dyDescent="0.3">
      <c r="A40" s="97"/>
      <c r="B40" s="51" t="s">
        <v>66</v>
      </c>
      <c r="C40" s="35"/>
      <c r="D40" s="35"/>
      <c r="E40" s="35"/>
      <c r="F40" s="75"/>
      <c r="G40" s="36" t="e">
        <f>SUM(G33/G24*60)</f>
        <v>#DIV/0!</v>
      </c>
      <c r="H40" s="36" t="s">
        <v>14</v>
      </c>
      <c r="I40" s="36" t="e">
        <f>SUM(G33/G24*60)*G26</f>
        <v>#DIV/0!</v>
      </c>
      <c r="J40" s="36" t="s">
        <v>14</v>
      </c>
    </row>
    <row r="41" spans="1:10" x14ac:dyDescent="0.3">
      <c r="A41" s="97"/>
      <c r="B41" s="51" t="s">
        <v>67</v>
      </c>
      <c r="C41" s="35"/>
      <c r="D41" s="35"/>
      <c r="E41" s="35"/>
      <c r="F41" s="75"/>
      <c r="G41" s="36" t="e">
        <f>SUM(G34/G24*60)</f>
        <v>#DIV/0!</v>
      </c>
      <c r="H41" s="36" t="s">
        <v>14</v>
      </c>
      <c r="I41" s="36" t="e">
        <f>SUM(G34/G24*60)*G26</f>
        <v>#DIV/0!</v>
      </c>
      <c r="J41" s="36" t="s">
        <v>14</v>
      </c>
    </row>
    <row r="42" spans="1:10" x14ac:dyDescent="0.3">
      <c r="A42" s="97"/>
      <c r="B42" s="73"/>
      <c r="C42" s="73"/>
      <c r="D42" s="73"/>
      <c r="E42" s="73"/>
      <c r="F42" s="75"/>
      <c r="G42" s="93"/>
      <c r="H42" s="93"/>
      <c r="I42" s="25"/>
      <c r="J42" s="26"/>
    </row>
    <row r="43" spans="1:10" x14ac:dyDescent="0.3">
      <c r="A43" s="97"/>
      <c r="B43" s="91" t="s">
        <v>68</v>
      </c>
      <c r="C43" s="92"/>
      <c r="D43" s="92"/>
      <c r="E43" s="92"/>
      <c r="F43" s="75"/>
      <c r="G43" s="37">
        <f>SUM(G22*G29)*1.02</f>
        <v>0</v>
      </c>
      <c r="H43" s="38" t="s">
        <v>13</v>
      </c>
      <c r="I43" s="37">
        <f>SUM(G22*G29)*1.02*G26</f>
        <v>0</v>
      </c>
      <c r="J43" s="39" t="s">
        <v>13</v>
      </c>
    </row>
    <row r="44" spans="1:10" x14ac:dyDescent="0.3">
      <c r="A44" s="97"/>
      <c r="B44" s="107" t="s">
        <v>69</v>
      </c>
      <c r="C44" s="108"/>
      <c r="D44" s="108"/>
      <c r="E44" s="108"/>
      <c r="F44" s="75"/>
      <c r="G44" s="40">
        <f>SUM(G22*(G29-G31))*1.02</f>
        <v>0</v>
      </c>
      <c r="H44" s="40" t="s">
        <v>13</v>
      </c>
      <c r="I44" s="40">
        <f>SUM(G22*(G29-G31))*1.02*G26</f>
        <v>0</v>
      </c>
      <c r="J44" s="39" t="s">
        <v>13</v>
      </c>
    </row>
    <row r="45" spans="1:10" x14ac:dyDescent="0.3">
      <c r="A45" s="57" t="s">
        <v>70</v>
      </c>
      <c r="B45" s="85"/>
      <c r="C45" s="85"/>
      <c r="D45" s="85"/>
      <c r="E45" s="85"/>
      <c r="F45" s="85"/>
      <c r="G45" s="85"/>
      <c r="H45" s="85"/>
      <c r="I45" s="85"/>
      <c r="J45" s="86"/>
    </row>
    <row r="46" spans="1:10" x14ac:dyDescent="0.3">
      <c r="A46" s="87"/>
      <c r="B46" s="85"/>
      <c r="C46" s="85"/>
      <c r="D46" s="85"/>
      <c r="E46" s="85"/>
      <c r="F46" s="85"/>
      <c r="G46" s="85"/>
      <c r="H46" s="85"/>
      <c r="I46" s="85"/>
      <c r="J46" s="86"/>
    </row>
    <row r="47" spans="1:10" x14ac:dyDescent="0.3">
      <c r="A47" s="87"/>
      <c r="B47" s="85"/>
      <c r="C47" s="85"/>
      <c r="D47" s="85"/>
      <c r="E47" s="85"/>
      <c r="F47" s="85"/>
      <c r="G47" s="85"/>
      <c r="H47" s="85"/>
      <c r="I47" s="85"/>
      <c r="J47" s="86"/>
    </row>
    <row r="48" spans="1:10" x14ac:dyDescent="0.3">
      <c r="A48" s="87"/>
      <c r="B48" s="85"/>
      <c r="C48" s="85"/>
      <c r="D48" s="85"/>
      <c r="E48" s="85"/>
      <c r="F48" s="85"/>
      <c r="G48" s="85"/>
      <c r="H48" s="85"/>
      <c r="I48" s="85"/>
      <c r="J48" s="86"/>
    </row>
    <row r="49" spans="1:10" x14ac:dyDescent="0.3">
      <c r="A49" s="87"/>
      <c r="B49" s="85"/>
      <c r="C49" s="85"/>
      <c r="D49" s="85"/>
      <c r="E49" s="85"/>
      <c r="F49" s="85"/>
      <c r="G49" s="85"/>
      <c r="H49" s="85"/>
      <c r="I49" s="85"/>
      <c r="J49" s="86"/>
    </row>
    <row r="50" spans="1:10" x14ac:dyDescent="0.3">
      <c r="A50" s="87"/>
      <c r="B50" s="85"/>
      <c r="C50" s="85"/>
      <c r="D50" s="85"/>
      <c r="E50" s="85"/>
      <c r="F50" s="85"/>
      <c r="G50" s="85"/>
      <c r="H50" s="85"/>
      <c r="I50" s="85"/>
      <c r="J50" s="86"/>
    </row>
    <row r="51" spans="1:10" x14ac:dyDescent="0.3">
      <c r="A51" s="87"/>
      <c r="B51" s="85"/>
      <c r="C51" s="85"/>
      <c r="D51" s="85"/>
      <c r="E51" s="85"/>
      <c r="F51" s="85"/>
      <c r="G51" s="85"/>
      <c r="H51" s="85"/>
      <c r="I51" s="85"/>
      <c r="J51" s="86"/>
    </row>
    <row r="52" spans="1:10" x14ac:dyDescent="0.3">
      <c r="A52" s="87"/>
      <c r="B52" s="85"/>
      <c r="C52" s="85"/>
      <c r="D52" s="85"/>
      <c r="E52" s="85"/>
      <c r="F52" s="85"/>
      <c r="G52" s="85"/>
      <c r="H52" s="85"/>
      <c r="I52" s="85"/>
      <c r="J52" s="86"/>
    </row>
    <row r="53" spans="1:10" x14ac:dyDescent="0.3">
      <c r="A53" s="88"/>
      <c r="B53" s="89"/>
      <c r="C53" s="89"/>
      <c r="D53" s="89"/>
      <c r="E53" s="89"/>
      <c r="F53" s="89"/>
      <c r="G53" s="89"/>
      <c r="H53" s="89"/>
      <c r="I53" s="89"/>
      <c r="J53" s="90"/>
    </row>
  </sheetData>
  <sheetProtection algorithmName="SHA-512" hashValue="qf3L53z4TkEmilHPdRsoUkvqGOF8SOF35XQM5qwGfao8gPwXDmkKS4/qI6LBJf3CMtW95GX3U+ajvUX8R8TYag==" saltValue="rn9oxpgwoO6h+qlGv4jGLA==" spinCount="100000" sheet="1" objects="1" scenarios="1"/>
  <customSheetViews>
    <customSheetView guid="{5295A941-DC54-4AEB-9696-2081F7B539DE}" scale="115" showPageBreaks="1" printArea="1" topLeftCell="A3">
      <selection activeCell="B38" sqref="B38"/>
      <pageMargins left="0.7" right="0.7" top="0.75" bottom="0.75" header="0.3" footer="0.3"/>
      <pageSetup paperSize="9" orientation="portrait" horizontalDpi="4294967295" verticalDpi="4294967295" r:id="rId1"/>
      <headerFooter>
        <oddHeader>&amp;C
&amp;G</oddHeader>
      </headerFooter>
    </customSheetView>
  </customSheetViews>
  <mergeCells count="47">
    <mergeCell ref="A29:A44"/>
    <mergeCell ref="G42:H42"/>
    <mergeCell ref="A6:J7"/>
    <mergeCell ref="A9:J11"/>
    <mergeCell ref="A14:J15"/>
    <mergeCell ref="A12:J13"/>
    <mergeCell ref="A8:J8"/>
    <mergeCell ref="A16:A24"/>
    <mergeCell ref="B17:E17"/>
    <mergeCell ref="B19:E19"/>
    <mergeCell ref="B21:E21"/>
    <mergeCell ref="B23:E23"/>
    <mergeCell ref="B16:E16"/>
    <mergeCell ref="B44:E44"/>
    <mergeCell ref="F16:F24"/>
    <mergeCell ref="G17:H17"/>
    <mergeCell ref="A45:J53"/>
    <mergeCell ref="G16:H16"/>
    <mergeCell ref="G20:H20"/>
    <mergeCell ref="G22:H22"/>
    <mergeCell ref="B43:E43"/>
    <mergeCell ref="B32:E32"/>
    <mergeCell ref="G32:H32"/>
    <mergeCell ref="B18:E18"/>
    <mergeCell ref="B20:E20"/>
    <mergeCell ref="B22:E22"/>
    <mergeCell ref="B24:E24"/>
    <mergeCell ref="G18:H18"/>
    <mergeCell ref="B29:E29"/>
    <mergeCell ref="I16:J24"/>
    <mergeCell ref="I28:J28"/>
    <mergeCell ref="G36:H36"/>
    <mergeCell ref="B42:E42"/>
    <mergeCell ref="G24:H24"/>
    <mergeCell ref="G19:H19"/>
    <mergeCell ref="B37:E37"/>
    <mergeCell ref="B38:E38"/>
    <mergeCell ref="F29:F44"/>
    <mergeCell ref="B36:E36"/>
    <mergeCell ref="B30:E30"/>
    <mergeCell ref="B33:E33"/>
    <mergeCell ref="G21:H21"/>
    <mergeCell ref="G26:H26"/>
    <mergeCell ref="B26:E26"/>
    <mergeCell ref="G28:H28"/>
    <mergeCell ref="G23:H23"/>
    <mergeCell ref="B31:E31"/>
  </mergeCells>
  <pageMargins left="0.7" right="0.7" top="0.75" bottom="0.75" header="0.3" footer="0.3"/>
  <pageSetup paperSize="9" orientation="portrait" horizontalDpi="4294967295" verticalDpi="4294967295" r:id="rId2"/>
  <headerFooter>
    <oddHeader>&amp;C
&amp;G</oddHeader>
  </headerFooter>
  <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8"/>
  <sheetViews>
    <sheetView showGridLines="0" zoomScale="115" zoomScaleNormal="115" zoomScalePageLayoutView="55" workbookViewId="0">
      <selection activeCell="A30" sqref="A30:J38"/>
    </sheetView>
  </sheetViews>
  <sheetFormatPr defaultRowHeight="14.4" x14ac:dyDescent="0.3"/>
  <cols>
    <col min="6" max="6" width="5.33203125" customWidth="1"/>
    <col min="7" max="7" width="15.6640625" customWidth="1"/>
    <col min="8" max="8" width="6.33203125" customWidth="1"/>
    <col min="9" max="9" width="7.33203125" customWidth="1"/>
  </cols>
  <sheetData>
    <row r="1" spans="1:10" x14ac:dyDescent="0.3">
      <c r="A1" s="3"/>
      <c r="B1" s="4"/>
      <c r="C1" s="4"/>
      <c r="D1" s="4"/>
      <c r="E1" s="4"/>
      <c r="F1" s="4"/>
      <c r="G1" s="4"/>
      <c r="H1" s="4"/>
      <c r="I1" s="4"/>
      <c r="J1" s="5"/>
    </row>
    <row r="2" spans="1:10" x14ac:dyDescent="0.3">
      <c r="A2" s="2"/>
      <c r="B2" s="1"/>
      <c r="C2" s="1"/>
      <c r="D2" s="1"/>
      <c r="E2" s="1"/>
      <c r="F2" s="1"/>
      <c r="G2" s="1"/>
      <c r="H2" s="1"/>
      <c r="I2" s="1"/>
      <c r="J2" s="6"/>
    </row>
    <row r="3" spans="1:10" x14ac:dyDescent="0.3">
      <c r="A3" s="2"/>
      <c r="B3" s="1"/>
      <c r="C3" s="1"/>
      <c r="D3" s="1"/>
      <c r="E3" s="1"/>
      <c r="F3" s="1"/>
      <c r="G3" s="1"/>
      <c r="H3" s="1"/>
      <c r="I3" s="1"/>
      <c r="J3" s="6"/>
    </row>
    <row r="4" spans="1:10" x14ac:dyDescent="0.3">
      <c r="A4" s="2"/>
      <c r="B4" s="1"/>
      <c r="C4" s="1"/>
      <c r="D4" s="1"/>
      <c r="E4" s="1"/>
      <c r="F4" s="1"/>
      <c r="G4" s="1"/>
      <c r="H4" s="1"/>
      <c r="I4" s="1"/>
      <c r="J4" s="6"/>
    </row>
    <row r="5" spans="1:10" x14ac:dyDescent="0.3">
      <c r="A5" s="2"/>
      <c r="B5" s="1"/>
      <c r="C5" s="1"/>
      <c r="D5" s="1"/>
      <c r="E5" s="1"/>
      <c r="F5" s="1"/>
      <c r="G5" s="1"/>
      <c r="H5" s="1"/>
      <c r="I5" s="1"/>
      <c r="J5" s="6"/>
    </row>
    <row r="6" spans="1:10" x14ac:dyDescent="0.3">
      <c r="A6" s="66"/>
      <c r="B6" s="55"/>
      <c r="C6" s="55"/>
      <c r="D6" s="55"/>
      <c r="E6" s="55"/>
      <c r="F6" s="55"/>
      <c r="G6" s="55"/>
      <c r="H6" s="55"/>
      <c r="I6" s="55"/>
      <c r="J6" s="56"/>
    </row>
    <row r="7" spans="1:10" x14ac:dyDescent="0.3">
      <c r="A7" s="66"/>
      <c r="B7" s="55"/>
      <c r="C7" s="55"/>
      <c r="D7" s="55"/>
      <c r="E7" s="55"/>
      <c r="F7" s="55"/>
      <c r="G7" s="55"/>
      <c r="H7" s="55"/>
      <c r="I7" s="55"/>
      <c r="J7" s="56"/>
    </row>
    <row r="8" spans="1:10" ht="22.2" customHeight="1" x14ac:dyDescent="0.4">
      <c r="A8" s="120" t="s">
        <v>10</v>
      </c>
      <c r="B8" s="121"/>
      <c r="C8" s="121"/>
      <c r="D8" s="121"/>
      <c r="E8" s="121"/>
      <c r="F8" s="121"/>
      <c r="G8" s="121"/>
      <c r="H8" s="121"/>
      <c r="I8" s="121"/>
      <c r="J8" s="122"/>
    </row>
    <row r="9" spans="1:10" ht="14.4" customHeight="1" x14ac:dyDescent="0.3">
      <c r="A9" s="123" t="s">
        <v>52</v>
      </c>
      <c r="B9" s="124"/>
      <c r="C9" s="124"/>
      <c r="D9" s="124"/>
      <c r="E9" s="124"/>
      <c r="F9" s="124"/>
      <c r="G9" s="124"/>
      <c r="H9" s="124"/>
      <c r="I9" s="124"/>
      <c r="J9" s="125"/>
    </row>
    <row r="10" spans="1:10" ht="14.4" customHeight="1" x14ac:dyDescent="0.3">
      <c r="A10" s="123"/>
      <c r="B10" s="124"/>
      <c r="C10" s="124"/>
      <c r="D10" s="124"/>
      <c r="E10" s="124"/>
      <c r="F10" s="124"/>
      <c r="G10" s="124"/>
      <c r="H10" s="124"/>
      <c r="I10" s="124"/>
      <c r="J10" s="125"/>
    </row>
    <row r="11" spans="1:10" ht="14.4" customHeight="1" x14ac:dyDescent="0.3">
      <c r="A11" s="123"/>
      <c r="B11" s="124"/>
      <c r="C11" s="124"/>
      <c r="D11" s="124"/>
      <c r="E11" s="124"/>
      <c r="F11" s="124"/>
      <c r="G11" s="124"/>
      <c r="H11" s="124"/>
      <c r="I11" s="124"/>
      <c r="J11" s="125"/>
    </row>
    <row r="12" spans="1:10" x14ac:dyDescent="0.3">
      <c r="A12" s="126" t="s">
        <v>0</v>
      </c>
      <c r="B12" s="127"/>
      <c r="C12" s="127"/>
      <c r="D12" s="127"/>
      <c r="E12" s="127"/>
      <c r="F12" s="127"/>
      <c r="G12" s="127"/>
      <c r="H12" s="127"/>
      <c r="I12" s="127"/>
      <c r="J12" s="128"/>
    </row>
    <row r="13" spans="1:10" x14ac:dyDescent="0.3">
      <c r="A13" s="126"/>
      <c r="B13" s="127"/>
      <c r="C13" s="127"/>
      <c r="D13" s="127"/>
      <c r="E13" s="127"/>
      <c r="F13" s="127"/>
      <c r="G13" s="127"/>
      <c r="H13" s="127"/>
      <c r="I13" s="127"/>
      <c r="J13" s="128"/>
    </row>
    <row r="14" spans="1:10" x14ac:dyDescent="0.3">
      <c r="A14" s="66"/>
      <c r="B14" s="55"/>
      <c r="C14" s="55"/>
      <c r="D14" s="55"/>
      <c r="E14" s="55"/>
      <c r="F14" s="55"/>
      <c r="G14" s="55"/>
      <c r="H14" s="55"/>
      <c r="I14" s="55"/>
      <c r="J14" s="56"/>
    </row>
    <row r="15" spans="1:10" x14ac:dyDescent="0.3">
      <c r="A15" s="66"/>
      <c r="B15" s="55"/>
      <c r="C15" s="55"/>
      <c r="D15" s="55"/>
      <c r="E15" s="55"/>
      <c r="F15" s="55"/>
      <c r="G15" s="55"/>
      <c r="H15" s="55"/>
      <c r="I15" s="55"/>
      <c r="J15" s="56"/>
    </row>
    <row r="16" spans="1:10" x14ac:dyDescent="0.3">
      <c r="A16" s="66"/>
      <c r="B16" s="116" t="s">
        <v>53</v>
      </c>
      <c r="C16" s="116"/>
      <c r="D16" s="116"/>
      <c r="E16" s="116"/>
      <c r="F16" s="55"/>
      <c r="G16" s="117"/>
      <c r="H16" s="117"/>
      <c r="I16" s="55"/>
      <c r="J16" s="56"/>
    </row>
    <row r="17" spans="1:10" x14ac:dyDescent="0.3">
      <c r="A17" s="66"/>
      <c r="B17" s="114"/>
      <c r="C17" s="114"/>
      <c r="D17" s="114"/>
      <c r="E17" s="114"/>
      <c r="F17" s="55"/>
      <c r="G17" s="55"/>
      <c r="H17" s="55"/>
      <c r="I17" s="55"/>
      <c r="J17" s="56"/>
    </row>
    <row r="18" spans="1:10" x14ac:dyDescent="0.3">
      <c r="A18" s="66"/>
      <c r="B18" s="116" t="s">
        <v>54</v>
      </c>
      <c r="C18" s="116"/>
      <c r="D18" s="116"/>
      <c r="E18" s="116"/>
      <c r="F18" s="55"/>
      <c r="G18" s="117"/>
      <c r="H18" s="117"/>
      <c r="I18" s="55"/>
      <c r="J18" s="56"/>
    </row>
    <row r="19" spans="1:10" x14ac:dyDescent="0.3">
      <c r="A19" s="66"/>
      <c r="B19" s="114"/>
      <c r="C19" s="114"/>
      <c r="D19" s="114"/>
      <c r="E19" s="114"/>
      <c r="F19" s="55"/>
      <c r="G19" s="55"/>
      <c r="H19" s="55"/>
      <c r="I19" s="55"/>
      <c r="J19" s="56"/>
    </row>
    <row r="20" spans="1:10" x14ac:dyDescent="0.3">
      <c r="A20" s="66"/>
      <c r="B20" s="114"/>
      <c r="C20" s="114"/>
      <c r="D20" s="114"/>
      <c r="E20" s="114"/>
      <c r="F20" s="55"/>
      <c r="G20" s="55"/>
      <c r="H20" s="55"/>
      <c r="I20" s="55"/>
      <c r="J20" s="56"/>
    </row>
    <row r="21" spans="1:10" x14ac:dyDescent="0.3">
      <c r="A21" s="66"/>
      <c r="B21" s="116" t="s">
        <v>18</v>
      </c>
      <c r="C21" s="116"/>
      <c r="D21" s="116"/>
      <c r="E21" s="116"/>
      <c r="F21" s="55"/>
      <c r="G21" s="117"/>
      <c r="H21" s="117"/>
      <c r="I21" s="55"/>
      <c r="J21" s="56"/>
    </row>
    <row r="22" spans="1:10" x14ac:dyDescent="0.3">
      <c r="A22" s="66"/>
      <c r="B22" s="114"/>
      <c r="C22" s="114"/>
      <c r="D22" s="114"/>
      <c r="E22" s="114"/>
      <c r="F22" s="55"/>
      <c r="G22" s="55"/>
      <c r="H22" s="55"/>
      <c r="I22" s="55"/>
      <c r="J22" s="56"/>
    </row>
    <row r="23" spans="1:10" x14ac:dyDescent="0.3">
      <c r="A23" s="66"/>
      <c r="B23" s="116" t="s">
        <v>19</v>
      </c>
      <c r="C23" s="116"/>
      <c r="D23" s="116"/>
      <c r="E23" s="116"/>
      <c r="F23" s="55"/>
      <c r="G23" s="117"/>
      <c r="H23" s="117"/>
      <c r="I23" s="55"/>
      <c r="J23" s="56"/>
    </row>
    <row r="24" spans="1:10" x14ac:dyDescent="0.3">
      <c r="A24" s="66"/>
      <c r="B24" s="55"/>
      <c r="C24" s="55"/>
      <c r="D24" s="55"/>
      <c r="E24" s="55"/>
      <c r="F24" s="55"/>
      <c r="G24" s="55"/>
      <c r="H24" s="55"/>
      <c r="I24" s="55"/>
      <c r="J24" s="56"/>
    </row>
    <row r="25" spans="1:10" x14ac:dyDescent="0.3">
      <c r="A25" s="66"/>
      <c r="B25" s="55"/>
      <c r="C25" s="55"/>
      <c r="D25" s="55"/>
      <c r="E25" s="55"/>
      <c r="F25" s="55"/>
      <c r="G25" s="55"/>
      <c r="H25" s="55"/>
      <c r="I25" s="55"/>
      <c r="J25" s="56"/>
    </row>
    <row r="26" spans="1:10" x14ac:dyDescent="0.3">
      <c r="A26" s="66"/>
      <c r="B26" s="55"/>
      <c r="C26" s="55"/>
      <c r="D26" s="55"/>
      <c r="E26" s="55"/>
      <c r="F26" s="55"/>
      <c r="G26" s="55"/>
      <c r="H26" s="55"/>
      <c r="I26" s="55"/>
      <c r="J26" s="56"/>
    </row>
    <row r="27" spans="1:10" x14ac:dyDescent="0.3">
      <c r="A27" s="66"/>
      <c r="B27" s="118" t="s">
        <v>20</v>
      </c>
      <c r="C27" s="118"/>
      <c r="D27" s="118"/>
      <c r="E27" s="118"/>
      <c r="F27" s="55"/>
      <c r="G27" s="12">
        <f>G21*(G16/20)^2*PI()-(((G16/20)^2-(G18/20)^2)*PI()*G23)</f>
        <v>0</v>
      </c>
      <c r="H27" s="9" t="s">
        <v>13</v>
      </c>
      <c r="I27" s="55"/>
      <c r="J27" s="56"/>
    </row>
    <row r="28" spans="1:10" x14ac:dyDescent="0.3">
      <c r="A28" s="66"/>
      <c r="B28" s="119"/>
      <c r="C28" s="119"/>
      <c r="D28" s="119"/>
      <c r="E28" s="119"/>
      <c r="F28" s="55"/>
      <c r="G28" s="11"/>
      <c r="H28" s="11"/>
      <c r="I28" s="55"/>
      <c r="J28" s="56"/>
    </row>
    <row r="29" spans="1:10" x14ac:dyDescent="0.3">
      <c r="A29" s="66"/>
      <c r="B29" s="114"/>
      <c r="C29" s="114"/>
      <c r="D29" s="114"/>
      <c r="E29" s="114"/>
      <c r="F29" s="55"/>
      <c r="G29" s="115"/>
      <c r="H29" s="115"/>
      <c r="I29" s="55"/>
      <c r="J29" s="56"/>
    </row>
    <row r="30" spans="1:10" x14ac:dyDescent="0.3">
      <c r="A30" s="57" t="s">
        <v>50</v>
      </c>
      <c r="B30" s="109"/>
      <c r="C30" s="109"/>
      <c r="D30" s="109"/>
      <c r="E30" s="109"/>
      <c r="F30" s="109"/>
      <c r="G30" s="109"/>
      <c r="H30" s="109"/>
      <c r="I30" s="109"/>
      <c r="J30" s="110"/>
    </row>
    <row r="31" spans="1:10" x14ac:dyDescent="0.3">
      <c r="A31" s="57"/>
      <c r="B31" s="109"/>
      <c r="C31" s="109"/>
      <c r="D31" s="109"/>
      <c r="E31" s="109"/>
      <c r="F31" s="109"/>
      <c r="G31" s="109"/>
      <c r="H31" s="109"/>
      <c r="I31" s="109"/>
      <c r="J31" s="110"/>
    </row>
    <row r="32" spans="1:10" x14ac:dyDescent="0.3">
      <c r="A32" s="57"/>
      <c r="B32" s="109"/>
      <c r="C32" s="109"/>
      <c r="D32" s="109"/>
      <c r="E32" s="109"/>
      <c r="F32" s="109"/>
      <c r="G32" s="109"/>
      <c r="H32" s="109"/>
      <c r="I32" s="109"/>
      <c r="J32" s="110"/>
    </row>
    <row r="33" spans="1:10" x14ac:dyDescent="0.3">
      <c r="A33" s="57"/>
      <c r="B33" s="109"/>
      <c r="C33" s="109"/>
      <c r="D33" s="109"/>
      <c r="E33" s="109"/>
      <c r="F33" s="109"/>
      <c r="G33" s="109"/>
      <c r="H33" s="109"/>
      <c r="I33" s="109"/>
      <c r="J33" s="110"/>
    </row>
    <row r="34" spans="1:10" x14ac:dyDescent="0.3">
      <c r="A34" s="57"/>
      <c r="B34" s="109"/>
      <c r="C34" s="109"/>
      <c r="D34" s="109"/>
      <c r="E34" s="109"/>
      <c r="F34" s="109"/>
      <c r="G34" s="109"/>
      <c r="H34" s="109"/>
      <c r="I34" s="109"/>
      <c r="J34" s="110"/>
    </row>
    <row r="35" spans="1:10" x14ac:dyDescent="0.3">
      <c r="A35" s="57"/>
      <c r="B35" s="109"/>
      <c r="C35" s="109"/>
      <c r="D35" s="109"/>
      <c r="E35" s="109"/>
      <c r="F35" s="109"/>
      <c r="G35" s="109"/>
      <c r="H35" s="109"/>
      <c r="I35" s="109"/>
      <c r="J35" s="110"/>
    </row>
    <row r="36" spans="1:10" x14ac:dyDescent="0.3">
      <c r="A36" s="57"/>
      <c r="B36" s="109"/>
      <c r="C36" s="109"/>
      <c r="D36" s="109"/>
      <c r="E36" s="109"/>
      <c r="F36" s="109"/>
      <c r="G36" s="109"/>
      <c r="H36" s="109"/>
      <c r="I36" s="109"/>
      <c r="J36" s="110"/>
    </row>
    <row r="37" spans="1:10" x14ac:dyDescent="0.3">
      <c r="A37" s="57"/>
      <c r="B37" s="109"/>
      <c r="C37" s="109"/>
      <c r="D37" s="109"/>
      <c r="E37" s="109"/>
      <c r="F37" s="109"/>
      <c r="G37" s="109"/>
      <c r="H37" s="109"/>
      <c r="I37" s="109"/>
      <c r="J37" s="110"/>
    </row>
    <row r="38" spans="1:10" x14ac:dyDescent="0.3">
      <c r="A38" s="111"/>
      <c r="B38" s="112"/>
      <c r="C38" s="112"/>
      <c r="D38" s="112"/>
      <c r="E38" s="112"/>
      <c r="F38" s="112"/>
      <c r="G38" s="112"/>
      <c r="H38" s="112"/>
      <c r="I38" s="112"/>
      <c r="J38" s="113"/>
    </row>
  </sheetData>
  <sheetProtection algorithmName="SHA-512" hashValue="djqlu6jF6REBwzeAw3ubZdMmPEcE6NqR76BfwCImzND6MbKSXGmecb+Cm8eOlt0gjtmrCZee9e8KQLIhNs0lUg==" saltValue="PVzejRGgFLsCHH0bCfdRfg==" spinCount="100000" sheet="1" objects="1" scenarios="1"/>
  <mergeCells count="33">
    <mergeCell ref="A6:J7"/>
    <mergeCell ref="A8:J8"/>
    <mergeCell ref="A9:J11"/>
    <mergeCell ref="A12:J13"/>
    <mergeCell ref="A14:J15"/>
    <mergeCell ref="B20:E20"/>
    <mergeCell ref="G20:H20"/>
    <mergeCell ref="B21:E21"/>
    <mergeCell ref="G21:H21"/>
    <mergeCell ref="B17:E17"/>
    <mergeCell ref="G17:H17"/>
    <mergeCell ref="B18:E18"/>
    <mergeCell ref="G18:H18"/>
    <mergeCell ref="B19:E19"/>
    <mergeCell ref="G19:H19"/>
    <mergeCell ref="F16:F23"/>
    <mergeCell ref="G16:H16"/>
    <mergeCell ref="A30:J38"/>
    <mergeCell ref="B29:E29"/>
    <mergeCell ref="G29:H29"/>
    <mergeCell ref="B22:E22"/>
    <mergeCell ref="G22:H22"/>
    <mergeCell ref="B23:E23"/>
    <mergeCell ref="G23:H23"/>
    <mergeCell ref="A24:J26"/>
    <mergeCell ref="A27:A29"/>
    <mergeCell ref="B27:E27"/>
    <mergeCell ref="F27:F29"/>
    <mergeCell ref="I27:J29"/>
    <mergeCell ref="B28:E28"/>
    <mergeCell ref="A16:A23"/>
    <mergeCell ref="B16:E16"/>
    <mergeCell ref="I16:J23"/>
  </mergeCells>
  <pageMargins left="0.7" right="0.7" top="0.75" bottom="0.75" header="0.3" footer="0.3"/>
  <pageSetup paperSize="9" orientation="portrait" horizontalDpi="4294967295" verticalDpi="4294967295" r:id="rId1"/>
  <headerFooter>
    <oddHeader>&amp;C
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40"/>
  <sheetViews>
    <sheetView showGridLines="0" zoomScale="85" zoomScaleNormal="85" workbookViewId="0">
      <selection activeCell="A38" sqref="A38:J38"/>
    </sheetView>
  </sheetViews>
  <sheetFormatPr defaultRowHeight="14.4" x14ac:dyDescent="0.3"/>
  <cols>
    <col min="1" max="1" width="2.33203125" customWidth="1"/>
    <col min="5" max="5" width="19.109375" customWidth="1"/>
    <col min="6" max="6" width="5.33203125" customWidth="1"/>
    <col min="7" max="7" width="8" customWidth="1"/>
    <col min="8" max="8" width="6.33203125" customWidth="1"/>
    <col min="9" max="9" width="7.33203125" customWidth="1"/>
  </cols>
  <sheetData>
    <row r="1" spans="1:21" x14ac:dyDescent="0.3">
      <c r="A1" s="3"/>
      <c r="B1" s="4"/>
      <c r="C1" s="4"/>
      <c r="D1" s="4"/>
      <c r="E1" s="4"/>
      <c r="F1" s="4"/>
      <c r="G1" s="4"/>
      <c r="H1" s="4"/>
      <c r="I1" s="4"/>
      <c r="J1" s="5"/>
      <c r="K1" s="129"/>
      <c r="L1" s="130"/>
      <c r="M1" s="130"/>
      <c r="N1" s="130"/>
      <c r="O1" s="130"/>
      <c r="P1" s="130"/>
      <c r="Q1" s="130"/>
      <c r="R1" s="130"/>
      <c r="S1" s="130"/>
      <c r="T1" s="130"/>
      <c r="U1" s="130"/>
    </row>
    <row r="2" spans="1:21" x14ac:dyDescent="0.3">
      <c r="A2" s="2"/>
      <c r="B2" s="1"/>
      <c r="C2" s="1"/>
      <c r="D2" s="1"/>
      <c r="E2" s="1"/>
      <c r="F2" s="1"/>
      <c r="G2" s="1"/>
      <c r="H2" s="1"/>
      <c r="I2" s="1"/>
      <c r="J2" s="6"/>
      <c r="K2" s="129"/>
      <c r="L2" s="130"/>
      <c r="M2" s="130"/>
      <c r="N2" s="130"/>
      <c r="O2" s="130"/>
      <c r="P2" s="130"/>
      <c r="Q2" s="130"/>
      <c r="R2" s="130"/>
      <c r="S2" s="130"/>
      <c r="T2" s="130"/>
      <c r="U2" s="130"/>
    </row>
    <row r="3" spans="1:21" x14ac:dyDescent="0.3">
      <c r="A3" s="2"/>
      <c r="B3" s="1"/>
      <c r="C3" s="1"/>
      <c r="D3" s="1"/>
      <c r="E3" s="1"/>
      <c r="F3" s="1"/>
      <c r="G3" s="1"/>
      <c r="H3" s="1"/>
      <c r="I3" s="1"/>
      <c r="J3" s="6"/>
      <c r="K3" s="129"/>
      <c r="L3" s="130"/>
      <c r="M3" s="130"/>
      <c r="N3" s="130"/>
      <c r="O3" s="130"/>
      <c r="P3" s="130"/>
      <c r="Q3" s="130"/>
      <c r="R3" s="130"/>
      <c r="S3" s="130"/>
      <c r="T3" s="130"/>
      <c r="U3" s="130"/>
    </row>
    <row r="4" spans="1:21" x14ac:dyDescent="0.3">
      <c r="A4" s="2"/>
      <c r="B4" s="1"/>
      <c r="C4" s="1"/>
      <c r="D4" s="1"/>
      <c r="E4" s="1"/>
      <c r="F4" s="1"/>
      <c r="G4" s="1"/>
      <c r="H4" s="1"/>
      <c r="I4" s="1"/>
      <c r="J4" s="6"/>
      <c r="K4" s="129"/>
      <c r="L4" s="130"/>
      <c r="M4" s="130"/>
      <c r="N4" s="130"/>
      <c r="O4" s="130"/>
      <c r="P4" s="130"/>
      <c r="Q4" s="130"/>
      <c r="R4" s="130"/>
      <c r="S4" s="130"/>
      <c r="T4" s="130"/>
      <c r="U4" s="130"/>
    </row>
    <row r="5" spans="1:21" x14ac:dyDescent="0.3">
      <c r="A5" s="2"/>
      <c r="B5" s="1"/>
      <c r="C5" s="1"/>
      <c r="D5" s="1"/>
      <c r="E5" s="1"/>
      <c r="F5" s="1"/>
      <c r="G5" s="1"/>
      <c r="H5" s="1"/>
      <c r="I5" s="1"/>
      <c r="J5" s="6"/>
      <c r="K5" s="129"/>
      <c r="L5" s="130"/>
      <c r="M5" s="130"/>
      <c r="N5" s="130"/>
      <c r="O5" s="130"/>
      <c r="P5" s="130"/>
      <c r="Q5" s="130"/>
      <c r="R5" s="130"/>
      <c r="S5" s="130"/>
      <c r="T5" s="130"/>
      <c r="U5" s="130"/>
    </row>
    <row r="6" spans="1:21" x14ac:dyDescent="0.3">
      <c r="A6" s="66"/>
      <c r="B6" s="55"/>
      <c r="C6" s="55"/>
      <c r="D6" s="55"/>
      <c r="E6" s="55"/>
      <c r="F6" s="55"/>
      <c r="G6" s="55"/>
      <c r="H6" s="55"/>
      <c r="I6" s="55"/>
      <c r="J6" s="56"/>
      <c r="K6" s="129"/>
      <c r="L6" s="130"/>
      <c r="M6" s="130"/>
      <c r="N6" s="130"/>
      <c r="O6" s="130"/>
      <c r="P6" s="130"/>
      <c r="Q6" s="130"/>
      <c r="R6" s="130"/>
      <c r="S6" s="130"/>
      <c r="T6" s="130"/>
      <c r="U6" s="130"/>
    </row>
    <row r="7" spans="1:21" x14ac:dyDescent="0.3">
      <c r="A7" s="66"/>
      <c r="B7" s="55"/>
      <c r="C7" s="55"/>
      <c r="D7" s="55"/>
      <c r="E7" s="55"/>
      <c r="F7" s="55"/>
      <c r="G7" s="55"/>
      <c r="H7" s="55"/>
      <c r="I7" s="55"/>
      <c r="J7" s="56"/>
      <c r="K7" s="129"/>
      <c r="L7" s="130"/>
      <c r="M7" s="130"/>
      <c r="N7" s="130"/>
      <c r="O7" s="130"/>
      <c r="P7" s="130"/>
      <c r="Q7" s="130"/>
      <c r="R7" s="130"/>
      <c r="S7" s="130"/>
      <c r="T7" s="130"/>
      <c r="U7" s="130"/>
    </row>
    <row r="8" spans="1:21" ht="22.2" customHeight="1" x14ac:dyDescent="0.4">
      <c r="A8" s="120" t="s">
        <v>10</v>
      </c>
      <c r="B8" s="121"/>
      <c r="C8" s="121"/>
      <c r="D8" s="121"/>
      <c r="E8" s="121"/>
      <c r="F8" s="121"/>
      <c r="G8" s="121"/>
      <c r="H8" s="121"/>
      <c r="I8" s="121"/>
      <c r="J8" s="122"/>
      <c r="K8" s="129"/>
      <c r="L8" s="130"/>
      <c r="M8" s="130"/>
      <c r="N8" s="130"/>
      <c r="O8" s="130"/>
      <c r="P8" s="130"/>
      <c r="Q8" s="130"/>
      <c r="R8" s="130"/>
      <c r="S8" s="130"/>
      <c r="T8" s="130"/>
      <c r="U8" s="130"/>
    </row>
    <row r="9" spans="1:21" ht="14.4" customHeight="1" x14ac:dyDescent="0.3">
      <c r="A9" s="123" t="s">
        <v>43</v>
      </c>
      <c r="B9" s="124"/>
      <c r="C9" s="124"/>
      <c r="D9" s="124"/>
      <c r="E9" s="124"/>
      <c r="F9" s="124"/>
      <c r="G9" s="124"/>
      <c r="H9" s="124"/>
      <c r="I9" s="124"/>
      <c r="J9" s="125"/>
      <c r="K9" s="129"/>
      <c r="L9" s="130"/>
      <c r="M9" s="130"/>
      <c r="N9" s="130"/>
      <c r="O9" s="130"/>
      <c r="P9" s="130"/>
      <c r="Q9" s="130"/>
      <c r="R9" s="130"/>
      <c r="S9" s="130"/>
      <c r="T9" s="130"/>
      <c r="U9" s="130"/>
    </row>
    <row r="10" spans="1:21" ht="14.4" customHeight="1" x14ac:dyDescent="0.3">
      <c r="A10" s="123"/>
      <c r="B10" s="124"/>
      <c r="C10" s="124"/>
      <c r="D10" s="124"/>
      <c r="E10" s="124"/>
      <c r="F10" s="124"/>
      <c r="G10" s="124"/>
      <c r="H10" s="124"/>
      <c r="I10" s="124"/>
      <c r="J10" s="125"/>
      <c r="K10" s="129"/>
      <c r="L10" s="130"/>
      <c r="M10" s="130"/>
      <c r="N10" s="130"/>
      <c r="O10" s="130"/>
      <c r="P10" s="130"/>
      <c r="Q10" s="130"/>
      <c r="R10" s="130"/>
      <c r="S10" s="130"/>
      <c r="T10" s="130"/>
      <c r="U10" s="130"/>
    </row>
    <row r="11" spans="1:21" ht="14.4" customHeight="1" x14ac:dyDescent="0.3">
      <c r="A11" s="123"/>
      <c r="B11" s="124"/>
      <c r="C11" s="124"/>
      <c r="D11" s="124"/>
      <c r="E11" s="124"/>
      <c r="F11" s="124"/>
      <c r="G11" s="124"/>
      <c r="H11" s="124"/>
      <c r="I11" s="124"/>
      <c r="J11" s="125"/>
      <c r="K11" s="129"/>
      <c r="L11" s="130"/>
      <c r="M11" s="130"/>
      <c r="N11" s="130"/>
      <c r="O11" s="130"/>
      <c r="P11" s="130"/>
      <c r="Q11" s="130"/>
      <c r="R11" s="130"/>
      <c r="S11" s="130"/>
      <c r="T11" s="130"/>
      <c r="U11" s="130"/>
    </row>
    <row r="12" spans="1:21" x14ac:dyDescent="0.3">
      <c r="A12" s="126" t="s">
        <v>44</v>
      </c>
      <c r="B12" s="127"/>
      <c r="C12" s="127"/>
      <c r="D12" s="127"/>
      <c r="E12" s="127"/>
      <c r="F12" s="127"/>
      <c r="G12" s="127"/>
      <c r="H12" s="127"/>
      <c r="I12" s="127"/>
      <c r="J12" s="128"/>
      <c r="K12" s="129"/>
      <c r="L12" s="130"/>
      <c r="M12" s="130"/>
      <c r="N12" s="130"/>
      <c r="O12" s="130"/>
      <c r="P12" s="130"/>
      <c r="Q12" s="130"/>
      <c r="R12" s="130"/>
      <c r="S12" s="130"/>
      <c r="T12" s="130"/>
      <c r="U12" s="130"/>
    </row>
    <row r="13" spans="1:21" x14ac:dyDescent="0.3">
      <c r="A13" s="126"/>
      <c r="B13" s="127"/>
      <c r="C13" s="127"/>
      <c r="D13" s="127"/>
      <c r="E13" s="127"/>
      <c r="F13" s="127"/>
      <c r="G13" s="127"/>
      <c r="H13" s="127"/>
      <c r="I13" s="127"/>
      <c r="J13" s="128"/>
      <c r="K13" s="129"/>
      <c r="L13" s="130"/>
      <c r="M13" s="130"/>
      <c r="N13" s="130"/>
      <c r="O13" s="130"/>
      <c r="P13" s="130"/>
      <c r="Q13" s="130"/>
      <c r="R13" s="130"/>
      <c r="S13" s="130"/>
      <c r="T13" s="130"/>
      <c r="U13" s="130"/>
    </row>
    <row r="14" spans="1:21" x14ac:dyDescent="0.3">
      <c r="A14" s="131" t="s">
        <v>51</v>
      </c>
      <c r="B14" s="132"/>
      <c r="C14" s="132"/>
      <c r="D14" s="132"/>
      <c r="E14" s="132"/>
      <c r="F14" s="132"/>
      <c r="G14" s="132"/>
      <c r="H14" s="132"/>
      <c r="I14" s="132"/>
      <c r="J14" s="133"/>
      <c r="K14" s="129"/>
      <c r="L14" s="130"/>
      <c r="M14" s="130"/>
      <c r="N14" s="130"/>
      <c r="O14" s="130"/>
      <c r="P14" s="130"/>
      <c r="Q14" s="130"/>
      <c r="R14" s="130"/>
      <c r="S14" s="130"/>
      <c r="T14" s="130"/>
      <c r="U14" s="130"/>
    </row>
    <row r="15" spans="1:21" x14ac:dyDescent="0.3">
      <c r="A15" s="131"/>
      <c r="B15" s="132"/>
      <c r="C15" s="132"/>
      <c r="D15" s="132"/>
      <c r="E15" s="132"/>
      <c r="F15" s="132"/>
      <c r="G15" s="132"/>
      <c r="H15" s="132"/>
      <c r="I15" s="132"/>
      <c r="J15" s="133"/>
      <c r="K15" s="129"/>
      <c r="L15" s="130"/>
      <c r="M15" s="130"/>
      <c r="N15" s="130"/>
      <c r="O15" s="130"/>
      <c r="P15" s="130"/>
      <c r="Q15" s="130"/>
      <c r="R15" s="130"/>
      <c r="S15" s="130"/>
      <c r="T15" s="130"/>
      <c r="U15" s="130"/>
    </row>
    <row r="16" spans="1:21" x14ac:dyDescent="0.3">
      <c r="A16" s="66"/>
      <c r="B16" s="135" t="s">
        <v>22</v>
      </c>
      <c r="C16" s="116"/>
      <c r="D16" s="116"/>
      <c r="E16" s="116"/>
      <c r="F16" s="55"/>
      <c r="G16" s="117"/>
      <c r="H16" s="117"/>
      <c r="I16" s="55"/>
      <c r="J16" s="56"/>
      <c r="K16" s="129"/>
      <c r="L16" s="130"/>
      <c r="M16" s="130"/>
      <c r="N16" s="130"/>
      <c r="O16" s="130"/>
      <c r="P16" s="130"/>
      <c r="Q16" s="130"/>
      <c r="R16" s="130"/>
      <c r="S16" s="130"/>
      <c r="T16" s="130"/>
      <c r="U16" s="130"/>
    </row>
    <row r="17" spans="1:21" x14ac:dyDescent="0.3">
      <c r="A17" s="66"/>
      <c r="B17" s="114"/>
      <c r="C17" s="114"/>
      <c r="D17" s="114"/>
      <c r="E17" s="114"/>
      <c r="F17" s="55"/>
      <c r="G17" s="55"/>
      <c r="H17" s="55"/>
      <c r="I17" s="55"/>
      <c r="J17" s="56"/>
      <c r="K17" s="129"/>
      <c r="L17" s="130"/>
      <c r="M17" s="130"/>
      <c r="N17" s="130"/>
      <c r="O17" s="130"/>
      <c r="P17" s="130"/>
      <c r="Q17" s="130"/>
      <c r="R17" s="130"/>
      <c r="S17" s="130"/>
      <c r="T17" s="130"/>
      <c r="U17" s="130"/>
    </row>
    <row r="18" spans="1:21" x14ac:dyDescent="0.3">
      <c r="A18" s="66"/>
      <c r="B18" s="116" t="s">
        <v>21</v>
      </c>
      <c r="C18" s="116"/>
      <c r="D18" s="116"/>
      <c r="E18" s="116"/>
      <c r="F18" s="55"/>
      <c r="G18" s="117"/>
      <c r="H18" s="117"/>
      <c r="I18" s="55"/>
      <c r="J18" s="56"/>
      <c r="K18" s="129"/>
      <c r="L18" s="130"/>
      <c r="M18" s="130"/>
      <c r="N18" s="130"/>
      <c r="O18" s="130"/>
      <c r="P18" s="130"/>
      <c r="Q18" s="130"/>
      <c r="R18" s="130"/>
      <c r="S18" s="130"/>
      <c r="T18" s="130"/>
      <c r="U18" s="130"/>
    </row>
    <row r="19" spans="1:21" x14ac:dyDescent="0.3">
      <c r="A19" s="66"/>
      <c r="B19" s="114"/>
      <c r="C19" s="114"/>
      <c r="D19" s="114"/>
      <c r="E19" s="114"/>
      <c r="F19" s="55"/>
      <c r="G19" s="55"/>
      <c r="H19" s="55"/>
      <c r="I19" s="55"/>
      <c r="J19" s="56"/>
      <c r="K19" s="129"/>
      <c r="L19" s="130"/>
      <c r="M19" s="130"/>
      <c r="N19" s="130"/>
      <c r="O19" s="130"/>
      <c r="P19" s="130"/>
      <c r="Q19" s="130"/>
      <c r="R19" s="130"/>
      <c r="S19" s="130"/>
      <c r="T19" s="130"/>
      <c r="U19" s="130"/>
    </row>
    <row r="20" spans="1:21" x14ac:dyDescent="0.3">
      <c r="A20" s="66"/>
      <c r="B20" s="116" t="s">
        <v>45</v>
      </c>
      <c r="C20" s="116"/>
      <c r="D20" s="116"/>
      <c r="E20" s="116"/>
      <c r="F20" s="55"/>
      <c r="G20" s="117"/>
      <c r="H20" s="117"/>
      <c r="I20" s="55"/>
      <c r="J20" s="56"/>
      <c r="K20" s="129"/>
      <c r="L20" s="130"/>
      <c r="M20" s="130"/>
      <c r="N20" s="130"/>
      <c r="O20" s="130"/>
      <c r="P20" s="130"/>
      <c r="Q20" s="130"/>
      <c r="R20" s="130"/>
      <c r="S20" s="130"/>
      <c r="T20" s="130"/>
      <c r="U20" s="130"/>
    </row>
    <row r="21" spans="1:21" x14ac:dyDescent="0.3">
      <c r="A21" s="66"/>
      <c r="B21" s="114"/>
      <c r="C21" s="114"/>
      <c r="D21" s="114"/>
      <c r="E21" s="114"/>
      <c r="F21" s="55"/>
      <c r="G21" s="55"/>
      <c r="H21" s="55"/>
      <c r="I21" s="55"/>
      <c r="J21" s="56"/>
      <c r="K21" s="129"/>
      <c r="L21" s="130"/>
      <c r="M21" s="130"/>
      <c r="N21" s="130"/>
      <c r="O21" s="130"/>
      <c r="P21" s="130"/>
      <c r="Q21" s="130"/>
      <c r="R21" s="130"/>
      <c r="S21" s="130"/>
      <c r="T21" s="130"/>
      <c r="U21" s="130"/>
    </row>
    <row r="22" spans="1:21" x14ac:dyDescent="0.3">
      <c r="A22" s="66"/>
      <c r="B22" s="116" t="s">
        <v>47</v>
      </c>
      <c r="C22" s="116"/>
      <c r="D22" s="116"/>
      <c r="E22" s="116"/>
      <c r="F22" s="55"/>
      <c r="G22" s="117"/>
      <c r="H22" s="117"/>
      <c r="I22" s="55"/>
      <c r="J22" s="56"/>
      <c r="K22" s="129"/>
      <c r="L22" s="130"/>
      <c r="M22" s="130"/>
      <c r="N22" s="130"/>
      <c r="O22" s="130"/>
      <c r="P22" s="130"/>
      <c r="Q22" s="130"/>
      <c r="R22" s="130"/>
      <c r="S22" s="130"/>
      <c r="T22" s="130"/>
      <c r="U22" s="130"/>
    </row>
    <row r="23" spans="1:21" x14ac:dyDescent="0.3">
      <c r="A23" s="66"/>
      <c r="B23" s="114"/>
      <c r="C23" s="114"/>
      <c r="D23" s="114"/>
      <c r="E23" s="114"/>
      <c r="F23" s="55"/>
      <c r="G23" s="55"/>
      <c r="H23" s="55"/>
      <c r="I23" s="55"/>
      <c r="J23" s="56"/>
      <c r="K23" s="129"/>
      <c r="L23" s="130"/>
      <c r="M23" s="130"/>
      <c r="N23" s="130"/>
      <c r="O23" s="130"/>
      <c r="P23" s="130"/>
      <c r="Q23" s="130"/>
      <c r="R23" s="130"/>
      <c r="S23" s="130"/>
      <c r="T23" s="130"/>
      <c r="U23" s="130"/>
    </row>
    <row r="24" spans="1:21" x14ac:dyDescent="0.3">
      <c r="A24" s="66"/>
      <c r="B24" s="116" t="s">
        <v>46</v>
      </c>
      <c r="C24" s="116"/>
      <c r="D24" s="116"/>
      <c r="E24" s="116"/>
      <c r="F24" s="55"/>
      <c r="G24" s="117"/>
      <c r="H24" s="117"/>
      <c r="I24" s="55"/>
      <c r="J24" s="56"/>
      <c r="K24" s="129"/>
      <c r="L24" s="130"/>
      <c r="M24" s="130"/>
      <c r="N24" s="130"/>
      <c r="O24" s="130"/>
      <c r="P24" s="130"/>
      <c r="Q24" s="130"/>
      <c r="R24" s="130"/>
      <c r="S24" s="130"/>
      <c r="T24" s="130"/>
      <c r="U24" s="130"/>
    </row>
    <row r="25" spans="1:21" x14ac:dyDescent="0.3">
      <c r="A25" s="66"/>
      <c r="B25" s="55"/>
      <c r="C25" s="55"/>
      <c r="D25" s="55"/>
      <c r="E25" s="55"/>
      <c r="F25" s="55"/>
      <c r="G25" s="55"/>
      <c r="H25" s="55"/>
      <c r="I25" s="55"/>
      <c r="J25" s="56"/>
      <c r="K25" s="129"/>
      <c r="L25" s="130"/>
      <c r="M25" s="130"/>
      <c r="N25" s="130"/>
      <c r="O25" s="130"/>
      <c r="P25" s="130"/>
      <c r="Q25" s="130"/>
      <c r="R25" s="130"/>
      <c r="S25" s="130"/>
      <c r="T25" s="130"/>
      <c r="U25" s="130"/>
    </row>
    <row r="26" spans="1:21" x14ac:dyDescent="0.3">
      <c r="A26" s="66"/>
      <c r="B26" s="55"/>
      <c r="C26" s="55"/>
      <c r="D26" s="55"/>
      <c r="E26" s="55"/>
      <c r="F26" s="55"/>
      <c r="G26" s="55"/>
      <c r="H26" s="55"/>
      <c r="I26" s="55"/>
      <c r="J26" s="56"/>
      <c r="K26" s="129"/>
      <c r="L26" s="130"/>
      <c r="M26" s="130"/>
      <c r="N26" s="130"/>
      <c r="O26" s="130"/>
      <c r="P26" s="130"/>
      <c r="Q26" s="130"/>
      <c r="R26" s="130"/>
      <c r="S26" s="130"/>
      <c r="T26" s="130"/>
      <c r="U26" s="130"/>
    </row>
    <row r="27" spans="1:21" x14ac:dyDescent="0.3">
      <c r="A27" s="66"/>
      <c r="B27" s="55"/>
      <c r="C27" s="55"/>
      <c r="D27" s="55"/>
      <c r="E27" s="55"/>
      <c r="F27" s="55"/>
      <c r="G27" s="55"/>
      <c r="H27" s="55"/>
      <c r="I27" s="55"/>
      <c r="J27" s="56"/>
      <c r="K27" s="129"/>
      <c r="L27" s="130"/>
      <c r="M27" s="130"/>
      <c r="N27" s="130"/>
      <c r="O27" s="130"/>
      <c r="P27" s="130"/>
      <c r="Q27" s="130"/>
      <c r="R27" s="130"/>
      <c r="S27" s="130"/>
      <c r="T27" s="130"/>
      <c r="U27" s="130"/>
    </row>
    <row r="28" spans="1:21" x14ac:dyDescent="0.3">
      <c r="A28" s="66"/>
      <c r="B28" s="118" t="s">
        <v>48</v>
      </c>
      <c r="C28" s="118"/>
      <c r="D28" s="118"/>
      <c r="E28" s="118"/>
      <c r="F28" s="55"/>
      <c r="G28" s="16">
        <f>SUM(G16*G18/60)</f>
        <v>0</v>
      </c>
      <c r="H28" s="9" t="s">
        <v>23</v>
      </c>
      <c r="I28" s="55"/>
      <c r="J28" s="56"/>
      <c r="K28" s="129"/>
      <c r="L28" s="130"/>
      <c r="M28" s="130"/>
      <c r="N28" s="130"/>
      <c r="O28" s="130"/>
      <c r="P28" s="130"/>
      <c r="Q28" s="130"/>
      <c r="R28" s="130"/>
      <c r="S28" s="130"/>
      <c r="T28" s="130"/>
      <c r="U28" s="130"/>
    </row>
    <row r="29" spans="1:21" x14ac:dyDescent="0.3">
      <c r="A29" s="66"/>
      <c r="B29" s="114"/>
      <c r="C29" s="114"/>
      <c r="D29" s="114"/>
      <c r="E29" s="114"/>
      <c r="F29" s="55"/>
      <c r="G29" s="115"/>
      <c r="H29" s="115"/>
      <c r="I29" s="55"/>
      <c r="J29" s="56"/>
      <c r="K29" s="129"/>
      <c r="L29" s="130"/>
      <c r="M29" s="130"/>
      <c r="N29" s="130"/>
      <c r="O29" s="130"/>
      <c r="P29" s="130"/>
      <c r="Q29" s="130"/>
      <c r="R29" s="130"/>
      <c r="S29" s="130"/>
      <c r="T29" s="130"/>
      <c r="U29" s="130"/>
    </row>
    <row r="30" spans="1:21" x14ac:dyDescent="0.3">
      <c r="A30" s="66"/>
      <c r="B30" s="134" t="s">
        <v>49</v>
      </c>
      <c r="C30" s="134"/>
      <c r="D30" s="134"/>
      <c r="E30" s="134"/>
      <c r="F30" s="55"/>
      <c r="G30" s="10" t="e">
        <f>SUM(G20*((G22/2)-G24)/(G16/1000))</f>
        <v>#DIV/0!</v>
      </c>
      <c r="H30" s="10" t="s">
        <v>24</v>
      </c>
      <c r="I30" s="55"/>
      <c r="J30" s="56"/>
      <c r="K30" s="129"/>
      <c r="L30" s="130"/>
      <c r="M30" s="130"/>
      <c r="N30" s="130"/>
      <c r="O30" s="130"/>
      <c r="P30" s="130"/>
      <c r="Q30" s="130"/>
      <c r="R30" s="130"/>
      <c r="S30" s="130"/>
      <c r="T30" s="130"/>
      <c r="U30" s="130"/>
    </row>
    <row r="31" spans="1:21" x14ac:dyDescent="0.3">
      <c r="A31" s="13"/>
      <c r="B31" s="14"/>
      <c r="C31" s="14"/>
      <c r="D31" s="14"/>
      <c r="E31" s="14"/>
      <c r="F31" s="14"/>
      <c r="G31" s="14"/>
      <c r="H31" s="14"/>
      <c r="I31" s="14"/>
      <c r="J31" s="15"/>
      <c r="K31" s="129"/>
      <c r="L31" s="130"/>
      <c r="M31" s="130"/>
      <c r="N31" s="130"/>
      <c r="O31" s="130"/>
      <c r="P31" s="130"/>
      <c r="Q31" s="130"/>
      <c r="R31" s="130"/>
      <c r="S31" s="130"/>
      <c r="T31" s="130"/>
      <c r="U31" s="130"/>
    </row>
    <row r="32" spans="1:21" x14ac:dyDescent="0.3">
      <c r="A32" s="13"/>
      <c r="B32" s="14"/>
      <c r="C32" s="14"/>
      <c r="D32" s="14"/>
      <c r="E32" s="14"/>
      <c r="F32" s="14"/>
      <c r="G32" s="14"/>
      <c r="H32" s="14"/>
      <c r="I32" s="14"/>
      <c r="J32" s="15"/>
      <c r="K32" s="129"/>
      <c r="L32" s="130"/>
      <c r="M32" s="130"/>
      <c r="N32" s="130"/>
      <c r="O32" s="130"/>
      <c r="P32" s="130"/>
      <c r="Q32" s="130"/>
      <c r="R32" s="130"/>
      <c r="S32" s="130"/>
      <c r="T32" s="130"/>
      <c r="U32" s="130"/>
    </row>
    <row r="33" spans="1:21" x14ac:dyDescent="0.3">
      <c r="A33" s="13"/>
      <c r="B33" s="14"/>
      <c r="C33" s="14"/>
      <c r="D33" s="14"/>
      <c r="E33" s="14"/>
      <c r="F33" s="14"/>
      <c r="G33" s="14"/>
      <c r="H33" s="14"/>
      <c r="I33" s="14"/>
      <c r="J33" s="15"/>
      <c r="K33" s="129"/>
      <c r="L33" s="130"/>
      <c r="M33" s="130"/>
      <c r="N33" s="130"/>
      <c r="O33" s="130"/>
      <c r="P33" s="130"/>
      <c r="Q33" s="130"/>
      <c r="R33" s="130"/>
      <c r="S33" s="130"/>
      <c r="T33" s="130"/>
      <c r="U33" s="130"/>
    </row>
    <row r="34" spans="1:21" x14ac:dyDescent="0.3">
      <c r="A34" s="13"/>
      <c r="B34" s="14"/>
      <c r="C34" s="14"/>
      <c r="D34" s="14"/>
      <c r="E34" s="14"/>
      <c r="F34" s="14"/>
      <c r="G34" s="14"/>
      <c r="H34" s="14"/>
      <c r="I34" s="14"/>
      <c r="J34" s="15"/>
      <c r="K34" s="129"/>
      <c r="L34" s="130"/>
      <c r="M34" s="130"/>
      <c r="N34" s="130"/>
      <c r="O34" s="130"/>
      <c r="P34" s="130"/>
      <c r="Q34" s="130"/>
      <c r="R34" s="130"/>
      <c r="S34" s="130"/>
      <c r="T34" s="130"/>
      <c r="U34" s="130"/>
    </row>
    <row r="35" spans="1:21" x14ac:dyDescent="0.3">
      <c r="A35" s="13"/>
      <c r="B35" s="14"/>
      <c r="C35" s="14"/>
      <c r="D35" s="14"/>
      <c r="E35" s="14"/>
      <c r="F35" s="14"/>
      <c r="G35" s="14"/>
      <c r="H35" s="14"/>
      <c r="I35" s="14"/>
      <c r="J35" s="15"/>
      <c r="K35" s="129"/>
      <c r="L35" s="130"/>
      <c r="M35" s="130"/>
      <c r="N35" s="130"/>
      <c r="O35" s="130"/>
      <c r="P35" s="130"/>
      <c r="Q35" s="130"/>
      <c r="R35" s="130"/>
      <c r="S35" s="130"/>
      <c r="T35" s="130"/>
      <c r="U35" s="130"/>
    </row>
    <row r="36" spans="1:21" x14ac:dyDescent="0.3">
      <c r="A36" s="13"/>
      <c r="B36" s="14"/>
      <c r="C36" s="14"/>
      <c r="D36" s="14"/>
      <c r="E36" s="14"/>
      <c r="F36" s="14"/>
      <c r="G36" s="14"/>
      <c r="H36" s="14"/>
      <c r="I36" s="14"/>
      <c r="J36" s="15"/>
      <c r="K36" s="129"/>
      <c r="L36" s="130"/>
      <c r="M36" s="130"/>
      <c r="N36" s="130"/>
      <c r="O36" s="130"/>
      <c r="P36" s="130"/>
      <c r="Q36" s="130"/>
      <c r="R36" s="130"/>
      <c r="S36" s="130"/>
      <c r="T36" s="130"/>
      <c r="U36" s="130"/>
    </row>
    <row r="37" spans="1:21" ht="102.6" customHeight="1" x14ac:dyDescent="0.3">
      <c r="A37" s="13"/>
      <c r="B37" s="14"/>
      <c r="C37" s="14"/>
      <c r="D37" s="14"/>
      <c r="E37" s="14"/>
      <c r="F37" s="14"/>
      <c r="G37" s="14"/>
      <c r="H37" s="14"/>
      <c r="I37" s="14"/>
      <c r="J37" s="15"/>
      <c r="K37" s="129"/>
      <c r="L37" s="130"/>
      <c r="M37" s="130"/>
      <c r="N37" s="130"/>
      <c r="O37" s="130"/>
      <c r="P37" s="130"/>
      <c r="Q37" s="130"/>
      <c r="R37" s="130"/>
      <c r="S37" s="130"/>
      <c r="T37" s="130"/>
      <c r="U37" s="130"/>
    </row>
    <row r="38" spans="1:21" ht="13.95" customHeight="1" x14ac:dyDescent="0.3">
      <c r="A38" s="57" t="s">
        <v>50</v>
      </c>
      <c r="B38" s="109"/>
      <c r="C38" s="109"/>
      <c r="D38" s="109"/>
      <c r="E38" s="109"/>
      <c r="F38" s="109"/>
      <c r="G38" s="109"/>
      <c r="H38" s="109"/>
      <c r="I38" s="109"/>
      <c r="J38" s="110"/>
      <c r="K38" s="129"/>
      <c r="L38" s="130"/>
      <c r="M38" s="130"/>
      <c r="N38" s="130"/>
      <c r="O38" s="130"/>
      <c r="P38" s="130"/>
      <c r="Q38" s="130"/>
      <c r="R38" s="130"/>
      <c r="S38" s="130"/>
      <c r="T38" s="130"/>
      <c r="U38" s="130"/>
    </row>
    <row r="39" spans="1:21" ht="6" customHeight="1" x14ac:dyDescent="0.3">
      <c r="A39" s="111"/>
      <c r="B39" s="112"/>
      <c r="C39" s="112"/>
      <c r="D39" s="112"/>
      <c r="E39" s="112"/>
      <c r="F39" s="112"/>
      <c r="G39" s="112"/>
      <c r="H39" s="112"/>
      <c r="I39" s="112"/>
      <c r="J39" s="113"/>
      <c r="K39" s="129"/>
      <c r="L39" s="130"/>
      <c r="M39" s="130"/>
      <c r="N39" s="130"/>
      <c r="O39" s="130"/>
      <c r="P39" s="130"/>
      <c r="Q39" s="130"/>
      <c r="R39" s="130"/>
      <c r="S39" s="130"/>
      <c r="T39" s="130"/>
      <c r="U39" s="130"/>
    </row>
    <row r="40" spans="1:21" x14ac:dyDescent="0.3">
      <c r="A40" s="57"/>
      <c r="B40" s="109"/>
      <c r="C40" s="109"/>
      <c r="D40" s="109"/>
      <c r="E40" s="109"/>
      <c r="F40" s="109"/>
      <c r="G40" s="109"/>
      <c r="H40" s="109"/>
      <c r="I40" s="109"/>
      <c r="J40" s="109"/>
      <c r="K40" s="1"/>
    </row>
  </sheetData>
  <sheetProtection algorithmName="SHA-512" hashValue="x2l0FCS9wpTywC8jY8OCbp5PlHB9y/UtwMXJhqdQGrza9kqVifbXgFd8NHFfDryGTHsp6rTIkvda+kVoRPlGSA==" saltValue="0E+F8kjkDi1Gl4+UE/lHFQ==" spinCount="100000" sheet="1" objects="1" scenarios="1"/>
  <mergeCells count="38">
    <mergeCell ref="A16:A24"/>
    <mergeCell ref="B16:E16"/>
    <mergeCell ref="G23:H23"/>
    <mergeCell ref="I16:J24"/>
    <mergeCell ref="B17:E17"/>
    <mergeCell ref="G17:H17"/>
    <mergeCell ref="B18:E18"/>
    <mergeCell ref="G18:H18"/>
    <mergeCell ref="B19:E19"/>
    <mergeCell ref="G19:H19"/>
    <mergeCell ref="F16:F24"/>
    <mergeCell ref="G16:H16"/>
    <mergeCell ref="B21:E21"/>
    <mergeCell ref="A40:J40"/>
    <mergeCell ref="A39:J39"/>
    <mergeCell ref="B29:E29"/>
    <mergeCell ref="G29:H29"/>
    <mergeCell ref="B30:E30"/>
    <mergeCell ref="A28:A30"/>
    <mergeCell ref="B28:E28"/>
    <mergeCell ref="F28:F30"/>
    <mergeCell ref="I28:J30"/>
    <mergeCell ref="K1:U39"/>
    <mergeCell ref="A38:J38"/>
    <mergeCell ref="B24:E24"/>
    <mergeCell ref="G24:H24"/>
    <mergeCell ref="A25:J27"/>
    <mergeCell ref="G21:H21"/>
    <mergeCell ref="B22:E22"/>
    <mergeCell ref="G22:H22"/>
    <mergeCell ref="G20:H20"/>
    <mergeCell ref="B20:E20"/>
    <mergeCell ref="B23:E23"/>
    <mergeCell ref="A6:J7"/>
    <mergeCell ref="A8:J8"/>
    <mergeCell ref="A9:J11"/>
    <mergeCell ref="A12:J13"/>
    <mergeCell ref="A14:J15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F4E2E-4653-48EA-AEFF-A2915EE0F2B9}">
  <dimension ref="A1:J43"/>
  <sheetViews>
    <sheetView workbookViewId="0">
      <selection activeCell="A35" sqref="A35:J43"/>
    </sheetView>
  </sheetViews>
  <sheetFormatPr defaultColWidth="8.88671875" defaultRowHeight="14.4" x14ac:dyDescent="0.3"/>
  <cols>
    <col min="1" max="5" width="8.88671875" style="20"/>
    <col min="6" max="6" width="5.33203125" style="20" customWidth="1"/>
    <col min="7" max="7" width="8" style="20" customWidth="1"/>
    <col min="8" max="8" width="6.33203125" style="20" customWidth="1"/>
    <col min="9" max="9" width="7.33203125" style="20" customWidth="1"/>
    <col min="10" max="16384" width="8.88671875" style="20"/>
  </cols>
  <sheetData>
    <row r="1" spans="1:10" x14ac:dyDescent="0.3">
      <c r="A1" s="17"/>
      <c r="B1" s="18"/>
      <c r="C1" s="18"/>
      <c r="D1" s="18"/>
      <c r="E1" s="18"/>
      <c r="F1" s="18"/>
      <c r="G1" s="18"/>
      <c r="H1" s="18"/>
      <c r="I1" s="18"/>
      <c r="J1" s="19"/>
    </row>
    <row r="2" spans="1:10" x14ac:dyDescent="0.3">
      <c r="A2" s="21"/>
      <c r="B2" s="22"/>
      <c r="C2" s="22"/>
      <c r="D2" s="22"/>
      <c r="E2" s="22"/>
      <c r="F2" s="22"/>
      <c r="G2" s="22"/>
      <c r="H2" s="22"/>
      <c r="I2" s="22"/>
      <c r="J2" s="23"/>
    </row>
    <row r="3" spans="1:10" x14ac:dyDescent="0.3">
      <c r="A3" s="21"/>
      <c r="B3" s="22"/>
      <c r="C3" s="22"/>
      <c r="D3" s="22"/>
      <c r="E3" s="22"/>
      <c r="F3" s="22"/>
      <c r="G3" s="22"/>
      <c r="H3" s="22"/>
      <c r="I3" s="22"/>
      <c r="J3" s="23"/>
    </row>
    <row r="4" spans="1:10" x14ac:dyDescent="0.3">
      <c r="A4" s="21"/>
      <c r="B4" s="22"/>
      <c r="C4" s="22"/>
      <c r="D4" s="22"/>
      <c r="E4" s="22"/>
      <c r="F4" s="22"/>
      <c r="G4" s="22"/>
      <c r="H4" s="22"/>
      <c r="I4" s="22"/>
      <c r="J4" s="23"/>
    </row>
    <row r="5" spans="1:10" x14ac:dyDescent="0.3">
      <c r="A5" s="21"/>
      <c r="B5" s="22"/>
      <c r="C5" s="22"/>
      <c r="D5" s="22"/>
      <c r="E5" s="22"/>
      <c r="F5" s="22"/>
      <c r="G5" s="22"/>
      <c r="H5" s="22"/>
      <c r="I5" s="22"/>
      <c r="J5" s="23"/>
    </row>
    <row r="6" spans="1:10" x14ac:dyDescent="0.3">
      <c r="A6" s="97"/>
      <c r="B6" s="75"/>
      <c r="C6" s="75"/>
      <c r="D6" s="75"/>
      <c r="E6" s="75"/>
      <c r="F6" s="75"/>
      <c r="G6" s="75"/>
      <c r="H6" s="75"/>
      <c r="I6" s="75"/>
      <c r="J6" s="96"/>
    </row>
    <row r="7" spans="1:10" x14ac:dyDescent="0.3">
      <c r="A7" s="97"/>
      <c r="B7" s="75"/>
      <c r="C7" s="75"/>
      <c r="D7" s="75"/>
      <c r="E7" s="75"/>
      <c r="F7" s="75"/>
      <c r="G7" s="75"/>
      <c r="H7" s="75"/>
      <c r="I7" s="75"/>
      <c r="J7" s="96"/>
    </row>
    <row r="8" spans="1:10" ht="22.2" customHeight="1" x14ac:dyDescent="0.4">
      <c r="A8" s="104" t="s">
        <v>10</v>
      </c>
      <c r="B8" s="105"/>
      <c r="C8" s="105"/>
      <c r="D8" s="105"/>
      <c r="E8" s="105"/>
      <c r="F8" s="105"/>
      <c r="G8" s="105"/>
      <c r="H8" s="105"/>
      <c r="I8" s="105"/>
      <c r="J8" s="106"/>
    </row>
    <row r="9" spans="1:10" ht="14.4" customHeight="1" x14ac:dyDescent="0.3">
      <c r="A9" s="98" t="s">
        <v>27</v>
      </c>
      <c r="B9" s="99"/>
      <c r="C9" s="99"/>
      <c r="D9" s="99"/>
      <c r="E9" s="99"/>
      <c r="F9" s="99"/>
      <c r="G9" s="99"/>
      <c r="H9" s="99"/>
      <c r="I9" s="99"/>
      <c r="J9" s="100"/>
    </row>
    <row r="10" spans="1:10" ht="14.4" customHeight="1" x14ac:dyDescent="0.3">
      <c r="A10" s="98"/>
      <c r="B10" s="99"/>
      <c r="C10" s="99"/>
      <c r="D10" s="99"/>
      <c r="E10" s="99"/>
      <c r="F10" s="99"/>
      <c r="G10" s="99"/>
      <c r="H10" s="99"/>
      <c r="I10" s="99"/>
      <c r="J10" s="100"/>
    </row>
    <row r="11" spans="1:10" ht="14.4" customHeight="1" x14ac:dyDescent="0.3">
      <c r="A11" s="98"/>
      <c r="B11" s="99"/>
      <c r="C11" s="99"/>
      <c r="D11" s="99"/>
      <c r="E11" s="99"/>
      <c r="F11" s="99"/>
      <c r="G11" s="99"/>
      <c r="H11" s="99"/>
      <c r="I11" s="99"/>
      <c r="J11" s="100"/>
    </row>
    <row r="12" spans="1:10" x14ac:dyDescent="0.3">
      <c r="A12" s="136" t="s">
        <v>31</v>
      </c>
      <c r="B12" s="137"/>
      <c r="C12" s="137"/>
      <c r="D12" s="137"/>
      <c r="E12" s="137"/>
      <c r="F12" s="137"/>
      <c r="G12" s="137"/>
      <c r="H12" s="137"/>
      <c r="I12" s="137"/>
      <c r="J12" s="138"/>
    </row>
    <row r="13" spans="1:10" x14ac:dyDescent="0.3">
      <c r="A13" s="136"/>
      <c r="B13" s="137"/>
      <c r="C13" s="137"/>
      <c r="D13" s="137"/>
      <c r="E13" s="137"/>
      <c r="F13" s="137"/>
      <c r="G13" s="137"/>
      <c r="H13" s="137"/>
      <c r="I13" s="137"/>
      <c r="J13" s="138"/>
    </row>
    <row r="14" spans="1:10" x14ac:dyDescent="0.3">
      <c r="A14" s="136" t="s">
        <v>32</v>
      </c>
      <c r="B14" s="137"/>
      <c r="C14" s="137"/>
      <c r="D14" s="137"/>
      <c r="E14" s="137"/>
      <c r="F14" s="137"/>
      <c r="G14" s="137"/>
      <c r="H14" s="137"/>
      <c r="I14" s="137"/>
      <c r="J14" s="138"/>
    </row>
    <row r="15" spans="1:10" x14ac:dyDescent="0.3">
      <c r="A15" s="136"/>
      <c r="B15" s="137"/>
      <c r="C15" s="137"/>
      <c r="D15" s="137"/>
      <c r="E15" s="137"/>
      <c r="F15" s="137"/>
      <c r="G15" s="137"/>
      <c r="H15" s="137"/>
      <c r="I15" s="137"/>
      <c r="J15" s="138"/>
    </row>
    <row r="16" spans="1:10" x14ac:dyDescent="0.3">
      <c r="A16" s="97"/>
      <c r="B16" s="94" t="s">
        <v>33</v>
      </c>
      <c r="C16" s="95"/>
      <c r="D16" s="95"/>
      <c r="E16" s="95"/>
      <c r="F16" s="75"/>
      <c r="G16" s="74"/>
      <c r="H16" s="74"/>
      <c r="I16" s="49" t="s">
        <v>28</v>
      </c>
      <c r="J16" s="96"/>
    </row>
    <row r="17" spans="1:10" x14ac:dyDescent="0.3">
      <c r="A17" s="97"/>
      <c r="B17" s="73"/>
      <c r="C17" s="73"/>
      <c r="D17" s="73"/>
      <c r="E17" s="73"/>
      <c r="F17" s="75"/>
      <c r="G17" s="75"/>
      <c r="H17" s="75"/>
      <c r="I17" s="41"/>
      <c r="J17" s="96"/>
    </row>
    <row r="18" spans="1:10" x14ac:dyDescent="0.3">
      <c r="A18" s="97"/>
      <c r="B18" s="94" t="s">
        <v>34</v>
      </c>
      <c r="C18" s="95"/>
      <c r="D18" s="95"/>
      <c r="E18" s="95"/>
      <c r="F18" s="75"/>
      <c r="G18" s="154">
        <f>'Cylinderberegning 2'!G43</f>
        <v>0</v>
      </c>
      <c r="H18" s="154"/>
      <c r="I18" s="49" t="s">
        <v>13</v>
      </c>
      <c r="J18" s="96"/>
    </row>
    <row r="19" spans="1:10" x14ac:dyDescent="0.3">
      <c r="A19" s="97"/>
      <c r="B19" s="73"/>
      <c r="C19" s="73"/>
      <c r="D19" s="73"/>
      <c r="E19" s="73"/>
      <c r="F19" s="75"/>
      <c r="G19" s="75"/>
      <c r="H19" s="75"/>
      <c r="I19" s="41"/>
      <c r="J19" s="96"/>
    </row>
    <row r="20" spans="1:10" x14ac:dyDescent="0.3">
      <c r="A20" s="97"/>
      <c r="B20" s="94" t="s">
        <v>35</v>
      </c>
      <c r="C20" s="95"/>
      <c r="D20" s="95"/>
      <c r="E20" s="95"/>
      <c r="F20" s="75"/>
      <c r="G20" s="148">
        <f>'Cylinderberegning 2'!G22</f>
        <v>0</v>
      </c>
      <c r="H20" s="148"/>
      <c r="I20" s="49" t="s">
        <v>29</v>
      </c>
      <c r="J20" s="96"/>
    </row>
    <row r="21" spans="1:10" x14ac:dyDescent="0.3">
      <c r="A21" s="97"/>
      <c r="B21" s="73"/>
      <c r="C21" s="73"/>
      <c r="D21" s="73"/>
      <c r="E21" s="73"/>
      <c r="F21" s="75"/>
      <c r="G21" s="75"/>
      <c r="H21" s="75"/>
      <c r="I21" s="41"/>
      <c r="J21" s="96"/>
    </row>
    <row r="22" spans="1:10" x14ac:dyDescent="0.3">
      <c r="A22" s="97"/>
      <c r="B22" s="94" t="s">
        <v>36</v>
      </c>
      <c r="C22" s="95"/>
      <c r="D22" s="95"/>
      <c r="E22" s="95"/>
      <c r="F22" s="75"/>
      <c r="G22" s="149" t="e">
        <f>'Cylinderberegning 2'!G29/'Cylinderberegning 2'!G30</f>
        <v>#DIV/0!</v>
      </c>
      <c r="H22" s="148"/>
      <c r="I22" s="49" t="s">
        <v>30</v>
      </c>
      <c r="J22" s="96"/>
    </row>
    <row r="23" spans="1:10" x14ac:dyDescent="0.3">
      <c r="A23" s="97"/>
      <c r="B23" s="73"/>
      <c r="C23" s="73"/>
      <c r="D23" s="73"/>
      <c r="E23" s="73"/>
      <c r="F23" s="75"/>
      <c r="G23" s="75"/>
      <c r="H23" s="75"/>
      <c r="I23" s="75"/>
      <c r="J23" s="96"/>
    </row>
    <row r="24" spans="1:10" x14ac:dyDescent="0.3">
      <c r="A24" s="97"/>
      <c r="B24" s="73"/>
      <c r="C24" s="73"/>
      <c r="D24" s="73"/>
      <c r="E24" s="73"/>
      <c r="F24" s="75"/>
      <c r="G24" s="75"/>
      <c r="H24" s="75"/>
      <c r="I24" s="75"/>
      <c r="J24" s="96"/>
    </row>
    <row r="25" spans="1:10" x14ac:dyDescent="0.3">
      <c r="A25" s="97"/>
      <c r="B25" s="139" t="s">
        <v>37</v>
      </c>
      <c r="C25" s="140"/>
      <c r="D25" s="140"/>
      <c r="E25" s="140"/>
      <c r="F25" s="75"/>
      <c r="G25" s="47">
        <f>G20*1.3</f>
        <v>0</v>
      </c>
      <c r="H25" s="47" t="s">
        <v>29</v>
      </c>
      <c r="I25" s="75"/>
      <c r="J25" s="75"/>
    </row>
    <row r="26" spans="1:10" x14ac:dyDescent="0.3">
      <c r="A26" s="97"/>
      <c r="B26" s="141"/>
      <c r="C26" s="141"/>
      <c r="D26" s="141"/>
      <c r="E26" s="141"/>
      <c r="F26" s="75"/>
      <c r="G26" s="42"/>
      <c r="H26" s="42"/>
      <c r="I26" s="75"/>
      <c r="J26" s="75"/>
    </row>
    <row r="27" spans="1:10" x14ac:dyDescent="0.3">
      <c r="A27" s="97"/>
      <c r="B27" s="142" t="s">
        <v>38</v>
      </c>
      <c r="C27" s="143"/>
      <c r="D27" s="143"/>
      <c r="E27" s="143"/>
      <c r="F27" s="75"/>
      <c r="G27" s="44" t="e">
        <f>(G25-G20)/(G16+1/G22)</f>
        <v>#DIV/0!</v>
      </c>
      <c r="H27" s="44" t="s">
        <v>29</v>
      </c>
      <c r="I27" s="75"/>
      <c r="J27" s="75"/>
    </row>
    <row r="28" spans="1:10" x14ac:dyDescent="0.3">
      <c r="A28" s="97"/>
      <c r="B28" s="141"/>
      <c r="C28" s="141"/>
      <c r="D28" s="141"/>
      <c r="E28" s="141"/>
      <c r="F28" s="75"/>
      <c r="G28" s="42"/>
      <c r="H28" s="42"/>
      <c r="I28" s="75"/>
      <c r="J28" s="75"/>
    </row>
    <row r="29" spans="1:10" x14ac:dyDescent="0.3">
      <c r="A29" s="97"/>
      <c r="B29" s="144"/>
      <c r="C29" s="144"/>
      <c r="D29" s="144"/>
      <c r="E29" s="144"/>
      <c r="F29" s="75"/>
      <c r="G29" s="145"/>
      <c r="H29" s="145"/>
      <c r="I29" s="75"/>
      <c r="J29" s="75"/>
    </row>
    <row r="30" spans="1:10" x14ac:dyDescent="0.3">
      <c r="A30" s="48"/>
      <c r="B30" s="146" t="s">
        <v>39</v>
      </c>
      <c r="C30" s="147"/>
      <c r="D30" s="147"/>
      <c r="E30" s="147"/>
      <c r="F30" s="75"/>
      <c r="G30" s="46" t="e">
        <f>(G25-G20)/(G16+G22)</f>
        <v>#DIV/0!</v>
      </c>
      <c r="H30" s="45" t="s">
        <v>29</v>
      </c>
      <c r="I30" s="75"/>
      <c r="J30" s="75"/>
    </row>
    <row r="31" spans="1:10" x14ac:dyDescent="0.3">
      <c r="A31" s="48"/>
      <c r="B31" s="33"/>
      <c r="C31" s="33"/>
      <c r="D31" s="33"/>
      <c r="E31" s="33"/>
      <c r="F31" s="75"/>
      <c r="G31" s="43"/>
      <c r="H31" s="43"/>
      <c r="I31" s="75"/>
      <c r="J31" s="75"/>
    </row>
    <row r="32" spans="1:10" x14ac:dyDescent="0.3">
      <c r="A32" s="150" t="s">
        <v>40</v>
      </c>
      <c r="B32" s="151"/>
      <c r="C32" s="151"/>
      <c r="D32" s="151"/>
      <c r="E32" s="151"/>
      <c r="F32" s="151"/>
      <c r="G32" s="151"/>
      <c r="H32" s="151"/>
      <c r="I32" s="75"/>
      <c r="J32" s="75"/>
    </row>
    <row r="33" spans="1:10" x14ac:dyDescent="0.3">
      <c r="A33" s="150" t="s">
        <v>41</v>
      </c>
      <c r="B33" s="151"/>
      <c r="C33" s="151"/>
      <c r="D33" s="151"/>
      <c r="E33" s="151"/>
      <c r="F33" s="151"/>
      <c r="G33" s="151"/>
      <c r="H33" s="151"/>
      <c r="I33" s="75"/>
      <c r="J33" s="75"/>
    </row>
    <row r="34" spans="1:10" x14ac:dyDescent="0.3">
      <c r="A34" s="152" t="s">
        <v>42</v>
      </c>
      <c r="B34" s="153"/>
      <c r="C34" s="153"/>
      <c r="D34" s="153"/>
      <c r="E34" s="153"/>
      <c r="F34" s="153"/>
      <c r="G34" s="153"/>
      <c r="H34" s="153"/>
      <c r="I34" s="75"/>
      <c r="J34" s="75"/>
    </row>
    <row r="35" spans="1:10" x14ac:dyDescent="0.3">
      <c r="A35" s="57" t="s">
        <v>50</v>
      </c>
      <c r="B35" s="85"/>
      <c r="C35" s="85"/>
      <c r="D35" s="85"/>
      <c r="E35" s="85"/>
      <c r="F35" s="85"/>
      <c r="G35" s="85"/>
      <c r="H35" s="85"/>
      <c r="I35" s="85"/>
      <c r="J35" s="86"/>
    </row>
    <row r="36" spans="1:10" x14ac:dyDescent="0.3">
      <c r="A36" s="87"/>
      <c r="B36" s="85"/>
      <c r="C36" s="85"/>
      <c r="D36" s="85"/>
      <c r="E36" s="85"/>
      <c r="F36" s="85"/>
      <c r="G36" s="85"/>
      <c r="H36" s="85"/>
      <c r="I36" s="85"/>
      <c r="J36" s="86"/>
    </row>
    <row r="37" spans="1:10" x14ac:dyDescent="0.3">
      <c r="A37" s="87"/>
      <c r="B37" s="85"/>
      <c r="C37" s="85"/>
      <c r="D37" s="85"/>
      <c r="E37" s="85"/>
      <c r="F37" s="85"/>
      <c r="G37" s="85"/>
      <c r="H37" s="85"/>
      <c r="I37" s="85"/>
      <c r="J37" s="86"/>
    </row>
    <row r="38" spans="1:10" x14ac:dyDescent="0.3">
      <c r="A38" s="87"/>
      <c r="B38" s="85"/>
      <c r="C38" s="85"/>
      <c r="D38" s="85"/>
      <c r="E38" s="85"/>
      <c r="F38" s="85"/>
      <c r="G38" s="85"/>
      <c r="H38" s="85"/>
      <c r="I38" s="85"/>
      <c r="J38" s="86"/>
    </row>
    <row r="39" spans="1:10" x14ac:dyDescent="0.3">
      <c r="A39" s="87"/>
      <c r="B39" s="85"/>
      <c r="C39" s="85"/>
      <c r="D39" s="85"/>
      <c r="E39" s="85"/>
      <c r="F39" s="85"/>
      <c r="G39" s="85"/>
      <c r="H39" s="85"/>
      <c r="I39" s="85"/>
      <c r="J39" s="86"/>
    </row>
    <row r="40" spans="1:10" x14ac:dyDescent="0.3">
      <c r="A40" s="87"/>
      <c r="B40" s="85"/>
      <c r="C40" s="85"/>
      <c r="D40" s="85"/>
      <c r="E40" s="85"/>
      <c r="F40" s="85"/>
      <c r="G40" s="85"/>
      <c r="H40" s="85"/>
      <c r="I40" s="85"/>
      <c r="J40" s="86"/>
    </row>
    <row r="41" spans="1:10" x14ac:dyDescent="0.3">
      <c r="A41" s="87"/>
      <c r="B41" s="85"/>
      <c r="C41" s="85"/>
      <c r="D41" s="85"/>
      <c r="E41" s="85"/>
      <c r="F41" s="85"/>
      <c r="G41" s="85"/>
      <c r="H41" s="85"/>
      <c r="I41" s="85"/>
      <c r="J41" s="86"/>
    </row>
    <row r="42" spans="1:10" x14ac:dyDescent="0.3">
      <c r="A42" s="87"/>
      <c r="B42" s="85"/>
      <c r="C42" s="85"/>
      <c r="D42" s="85"/>
      <c r="E42" s="85"/>
      <c r="F42" s="85"/>
      <c r="G42" s="85"/>
      <c r="H42" s="85"/>
      <c r="I42" s="85"/>
      <c r="J42" s="86"/>
    </row>
    <row r="43" spans="1:10" x14ac:dyDescent="0.3">
      <c r="A43" s="88"/>
      <c r="B43" s="89"/>
      <c r="C43" s="89"/>
      <c r="D43" s="89"/>
      <c r="E43" s="89"/>
      <c r="F43" s="89"/>
      <c r="G43" s="89"/>
      <c r="H43" s="89"/>
      <c r="I43" s="89"/>
      <c r="J43" s="90"/>
    </row>
  </sheetData>
  <sheetProtection algorithmName="SHA-512" hashValue="4jrwJcbe9G+3IJXhnxg54QN2YQNgTTumLGLAntqIPS1AmyRzCNFkTwD5FO5P1gQt5fCc0O1twCPej90Zic1LIA==" saltValue="UsHN0Ww4VMFdSaOzSSlCRg==" spinCount="100000" sheet="1" objects="1" scenarios="1"/>
  <mergeCells count="36">
    <mergeCell ref="A16:A29"/>
    <mergeCell ref="A32:H32"/>
    <mergeCell ref="A33:H33"/>
    <mergeCell ref="A34:H34"/>
    <mergeCell ref="G23:J24"/>
    <mergeCell ref="J16:J22"/>
    <mergeCell ref="B23:E24"/>
    <mergeCell ref="B17:E17"/>
    <mergeCell ref="G17:H17"/>
    <mergeCell ref="B18:E18"/>
    <mergeCell ref="G18:H18"/>
    <mergeCell ref="B19:E19"/>
    <mergeCell ref="G19:H19"/>
    <mergeCell ref="B16:E16"/>
    <mergeCell ref="G16:H16"/>
    <mergeCell ref="A35:J43"/>
    <mergeCell ref="I25:J34"/>
    <mergeCell ref="B25:E25"/>
    <mergeCell ref="F16:F31"/>
    <mergeCell ref="B26:E26"/>
    <mergeCell ref="B27:E27"/>
    <mergeCell ref="B28:E28"/>
    <mergeCell ref="B29:E29"/>
    <mergeCell ref="G29:H29"/>
    <mergeCell ref="B30:E30"/>
    <mergeCell ref="B20:E20"/>
    <mergeCell ref="G20:H20"/>
    <mergeCell ref="B21:E21"/>
    <mergeCell ref="G21:H21"/>
    <mergeCell ref="B22:E22"/>
    <mergeCell ref="G22:H22"/>
    <mergeCell ref="A6:J7"/>
    <mergeCell ref="A8:J8"/>
    <mergeCell ref="A9:J11"/>
    <mergeCell ref="A12:J13"/>
    <mergeCell ref="A14:J1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5</vt:i4>
      </vt:variant>
      <vt:variant>
        <vt:lpstr>Navngivne områder</vt:lpstr>
      </vt:variant>
      <vt:variant>
        <vt:i4>3</vt:i4>
      </vt:variant>
    </vt:vector>
  </HeadingPairs>
  <TitlesOfParts>
    <vt:vector size="8" baseType="lpstr">
      <vt:lpstr>Cylinderberegning</vt:lpstr>
      <vt:lpstr>Cylinderberegning 2</vt:lpstr>
      <vt:lpstr>Cylinderberegning 3</vt:lpstr>
      <vt:lpstr>Teleskopcylinderberegner</vt:lpstr>
      <vt:lpstr>Overcenterventilberegner</vt:lpstr>
      <vt:lpstr>Cylinderberegning!Udskriftsområde</vt:lpstr>
      <vt:lpstr>'Cylinderberegning 2'!Udskriftsområde</vt:lpstr>
      <vt:lpstr>'Cylinderberegning 3'!Udskriftsområde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Bording</dc:creator>
  <cp:lastModifiedBy>Christian Bording</cp:lastModifiedBy>
  <dcterms:created xsi:type="dcterms:W3CDTF">2017-01-02T09:54:49Z</dcterms:created>
  <dcterms:modified xsi:type="dcterms:W3CDTF">2017-11-14T14:47:02Z</dcterms:modified>
</cp:coreProperties>
</file>